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500" activeTab="0"/>
  </bookViews>
  <sheets>
    <sheet name="Fragebogen" sheetId="1" r:id="rId1"/>
    <sheet name="Auswertung" sheetId="2" r:id="rId2"/>
  </sheets>
  <definedNames>
    <definedName name="_Toc303856892" localSheetId="0">'Fragebogen'!#REF!</definedName>
    <definedName name="_Toc303856893" localSheetId="0">'Fragebogen'!#REF!</definedName>
    <definedName name="_Toc303856894" localSheetId="0">'Fragebogen'!#REF!</definedName>
    <definedName name="_Toc303856895" localSheetId="0">'Fragebogen'!#REF!</definedName>
    <definedName name="_Toc303856896" localSheetId="0">'Fragebogen'!#REF!</definedName>
    <definedName name="_Toc303856898" localSheetId="0">'Fragebogen'!#REF!</definedName>
    <definedName name="_Toc303856899" localSheetId="0">'Fragebogen'!#REF!</definedName>
    <definedName name="_Toc303856900" localSheetId="0">'Fragebogen'!#REF!</definedName>
    <definedName name="_Toc303856901" localSheetId="0">'Fragebogen'!#REF!</definedName>
    <definedName name="_Toc303856902" localSheetId="0">'Fragebogen'!#REF!</definedName>
    <definedName name="_xlfn.AVERAGEIF" hidden="1">#NAME?</definedName>
  </definedNames>
  <calcPr fullCalcOnLoad="1"/>
</workbook>
</file>

<file path=xl/comments1.xml><?xml version="1.0" encoding="utf-8"?>
<comments xmlns="http://schemas.openxmlformats.org/spreadsheetml/2006/main">
  <authors>
    <author>U Kienholz</author>
    <author>methologica GmbH</author>
    <author>afihae</author>
    <author>Hans H?ni</author>
  </authors>
  <commentList>
    <comment ref="D45" authorId="0">
      <text>
        <r>
          <rPr>
            <sz val="9"/>
            <rFont val="Verdana"/>
            <family val="2"/>
          </rPr>
          <t>[2] CobiT 4.1 P01: "Define a strategic IT plan"; 
[3] B2.06 L1 Anpassung der IAM-Strategie resp. der IAM-Konzepte</t>
        </r>
      </text>
    </comment>
    <comment ref="D46" authorId="0">
      <text>
        <r>
          <rPr>
            <sz val="9"/>
            <rFont val="Verdana"/>
            <family val="2"/>
          </rPr>
          <t>[2] CobiT 4.1 P04: "Define the IT processes, organisation and relationships"
[3] B2.06 L1</t>
        </r>
      </text>
    </comment>
    <comment ref="D47" authorId="0">
      <text>
        <r>
          <rPr>
            <sz val="9"/>
            <rFont val="Verdana"/>
            <family val="2"/>
          </rPr>
          <t>[2] CobiT 4.1 P04: "Define the IT processes, organisation and relationships"
[3] B2.06 L1</t>
        </r>
      </text>
    </comment>
    <comment ref="D48" authorId="0">
      <text>
        <r>
          <rPr>
            <sz val="9"/>
            <rFont val="Verdana"/>
            <family val="2"/>
          </rPr>
          <t>[2] CobiT 4.1 P02: "Define the information architecture";
[3] B2.06 9. Technologie Architektur</t>
        </r>
      </text>
    </comment>
    <comment ref="D49" authorId="0">
      <text>
        <r>
          <rPr>
            <sz val="9"/>
            <rFont val="Verdana"/>
            <family val="2"/>
          </rPr>
          <t>[2] CobiT 4.1 P03: "Determine technological direction"
[2] CobiT 4.1 P06: "Communicate management aims and direction"</t>
        </r>
      </text>
    </comment>
    <comment ref="D51" authorId="0">
      <text>
        <r>
          <rPr>
            <sz val="9"/>
            <rFont val="Verdana"/>
            <family val="2"/>
          </rPr>
          <t>[2] CobiT 4.1 P06: "Communicate management aims and direction"; 
[2] CobiT 4.1 P05: "Manage the IT investment"</t>
        </r>
      </text>
    </comment>
    <comment ref="D54" authorId="0">
      <text>
        <r>
          <rPr>
            <sz val="9"/>
            <rFont val="Verdana"/>
            <family val="2"/>
          </rPr>
          <t xml:space="preserve">[3] B2.06 L3.1 Review Regulation: "Gesetzliche Grundlagen aufarbeiten,  [...]";
[3] B2.06 L3 Compliance 
</t>
        </r>
      </text>
    </comment>
    <comment ref="D55" authorId="0">
      <text>
        <r>
          <rPr>
            <sz val="9"/>
            <rFont val="Verdana"/>
            <family val="2"/>
          </rPr>
          <t xml:space="preserve">[3] B2.06 L1 Governance: "Verantwortlichkeiten festlegen, [...]";
[3] B2.06 L3 Compliance 
</t>
        </r>
      </text>
    </comment>
    <comment ref="D60" authorId="0">
      <text>
        <r>
          <rPr>
            <sz val="9"/>
            <rFont val="Verdana"/>
            <family val="2"/>
          </rPr>
          <t>[3] B2.06 M1.1 Registrierung; 
[3] B2.06 L3 Compliance 
[5] eCH-0170 Q-Modell eID (STORK QAA)</t>
        </r>
      </text>
    </comment>
    <comment ref="D69" authorId="0">
      <text>
        <r>
          <rPr>
            <sz val="9"/>
            <rFont val="Verdana"/>
            <family val="2"/>
          </rPr>
          <t xml:space="preserve">[3] B2.06 M2.1 Zuweisen Zugriffsregeln; 
[3] B2.06 M2.2 Löschen Zugriffsregeln;
[3] B2.06 L3 Compliance 
</t>
        </r>
      </text>
    </comment>
    <comment ref="D61" authorId="0">
      <text>
        <r>
          <rPr>
            <sz val="9"/>
            <rFont val="Verdana"/>
            <family val="2"/>
          </rPr>
          <t>[3] B2.06 R1 Access Control;
[3] B2.06 L3 Compliance; 
[5] eCH-0170 Q-Modell eID  (STORK QAA)</t>
        </r>
      </text>
    </comment>
    <comment ref="D62" authorId="0">
      <text>
        <r>
          <rPr>
            <sz val="9"/>
            <rFont val="Verdana"/>
            <family val="2"/>
          </rPr>
          <t xml:space="preserve">[3] B2.06 M1.1 Registrierung;
[3] B2.06 L3 Compliance 
</t>
        </r>
      </text>
    </comment>
    <comment ref="D79" authorId="0">
      <text>
        <r>
          <rPr>
            <sz val="9"/>
            <rFont val="Verdana"/>
            <family val="2"/>
          </rPr>
          <t>[2] CobiT 4.1 P09: "Assess and manage IT risks"
[3] B2.06 L2 Riskmanagement</t>
        </r>
      </text>
    </comment>
    <comment ref="D90" authorId="0">
      <text>
        <r>
          <rPr>
            <sz val="9"/>
            <rFont val="Verdana"/>
            <family val="2"/>
          </rPr>
          <t>[2] CobiT 4.1 ME3: "Ensure compliance with external requirements"
[3] B2.06 L3.1 Review Regulation: "Gesetzliche Grundlagen aufarbeiten, Rechtliche Auswirkungen dokumentieren und Massnahmen vorschlagen</t>
        </r>
      </text>
    </comment>
    <comment ref="D91" authorId="0">
      <text>
        <r>
          <rPr>
            <sz val="9"/>
            <rFont val="Verdana"/>
            <family val="2"/>
          </rPr>
          <t xml:space="preserve">[2] CobiT 4.1 DS1: "Define and manage service levels";
[3] B2.06 L3 Compliance 
</t>
        </r>
      </text>
    </comment>
    <comment ref="D99" authorId="0">
      <text>
        <r>
          <rPr>
            <sz val="9"/>
            <rFont val="Verdana"/>
            <family val="2"/>
          </rPr>
          <t>[3] B2.06 L3.2 Audit IAM-Prozesse</t>
        </r>
      </text>
    </comment>
    <comment ref="D109" authorId="0">
      <text>
        <r>
          <rPr>
            <sz val="9"/>
            <rFont val="Verdana"/>
            <family val="2"/>
          </rPr>
          <t>[3] B2.06 R1 Access Control: "Monitoring Vorgaben, Authorization Vorgaben, Authentication Vorgaben, Access Vorgaben"</t>
        </r>
      </text>
    </comment>
    <comment ref="D116" authorId="0">
      <text>
        <r>
          <rPr>
            <sz val="9"/>
            <rFont val="Verdana"/>
            <family val="2"/>
          </rPr>
          <t>[3] B2.06 M1.1 Registrierung; 
[3] B2.06 M1.2 Identität löschen</t>
        </r>
      </text>
    </comment>
    <comment ref="D118" authorId="0">
      <text>
        <r>
          <rPr>
            <sz val="9"/>
            <rFont val="Verdana"/>
            <family val="2"/>
          </rPr>
          <t>[5] eCH-0170 Q-Modell eID (STORK QAA): Registration, Authentifizierung;
[3] B2.06 L3Compliance</t>
        </r>
      </text>
    </comment>
    <comment ref="D123" authorId="0">
      <text>
        <r>
          <rPr>
            <sz val="9"/>
            <rFont val="Verdana"/>
            <family val="2"/>
          </rPr>
          <t>[2] CobiT 4.1 DS5.3 Identity Management: "Maintain user identities and access rights in a central repository"</t>
        </r>
      </text>
    </comment>
    <comment ref="D128" authorId="0">
      <text>
        <r>
          <rPr>
            <sz val="9"/>
            <rFont val="Verdana"/>
            <family val="2"/>
          </rPr>
          <t>[3] B2.06 L1 Governance: "Trust Anforderungen definieren";
[3] B2.06 8. Interdomänenverbund;
[3] B2.06 9. Technoligie Architektur</t>
        </r>
      </text>
    </comment>
    <comment ref="D146" authorId="0">
      <text>
        <r>
          <rPr>
            <sz val="9"/>
            <rFont val="Verdana"/>
            <family val="2"/>
          </rPr>
          <t>[5] eCH-0170 Q-Modell eID 4.2 (STORK QAA)</t>
        </r>
      </text>
    </comment>
    <comment ref="D150" authorId="0">
      <text>
        <r>
          <rPr>
            <sz val="9"/>
            <rFont val="Verdana"/>
            <family val="2"/>
          </rPr>
          <t>[5] eCH-0170 Q-Modell eID 4.2 (STORK QAA)</t>
        </r>
      </text>
    </comment>
    <comment ref="D151" authorId="0">
      <text>
        <r>
          <rPr>
            <sz val="9"/>
            <rFont val="Verdana"/>
            <family val="2"/>
          </rPr>
          <t>[5] eCH-0170 Q-Modell eID 4.2 (STORK QAA)</t>
        </r>
      </text>
    </comment>
    <comment ref="D170" authorId="1">
      <text>
        <r>
          <rPr>
            <sz val="9"/>
            <rFont val="Verdana"/>
            <family val="2"/>
          </rPr>
          <t>[2] CobiT 4.1 DS5.4 User Account Management
[3] B2.06 R1 Access Control</t>
        </r>
      </text>
    </comment>
    <comment ref="D179" authorId="1">
      <text>
        <r>
          <rPr>
            <sz val="9"/>
            <rFont val="Verdana"/>
            <family val="2"/>
          </rPr>
          <t>[2] CobiT 4.1 DS5.4 User Account Management
[3] B2.06 R1 Access Control</t>
        </r>
      </text>
    </comment>
    <comment ref="C34" authorId="2">
      <text>
        <r>
          <rPr>
            <sz val="9"/>
            <rFont val="Tahoma"/>
            <family val="2"/>
          </rPr>
          <t xml:space="preserve">Kurze Umschreibung und Abgrenzung des IAM-Betrachtungsfelds der Organisation
</t>
        </r>
      </text>
    </comment>
    <comment ref="D50" authorId="0">
      <text>
        <r>
          <rPr>
            <sz val="9"/>
            <rFont val="Verdana"/>
            <family val="2"/>
          </rPr>
          <t>[2] CobiT 4.1 P05: "Manage the IT investment"</t>
        </r>
      </text>
    </comment>
    <comment ref="D56" authorId="3">
      <text>
        <r>
          <rPr>
            <sz val="9"/>
            <rFont val="Tahoma"/>
            <family val="2"/>
          </rPr>
          <t xml:space="preserve">[3] B2.06 L3 Compliance 
</t>
        </r>
      </text>
    </comment>
    <comment ref="D57" authorId="3">
      <text>
        <r>
          <rPr>
            <sz val="9"/>
            <rFont val="Tahoma"/>
            <family val="2"/>
          </rPr>
          <t xml:space="preserve">[3] B2.06 L3 Compliance </t>
        </r>
      </text>
    </comment>
    <comment ref="D63" authorId="3">
      <text>
        <r>
          <rPr>
            <sz val="9"/>
            <rFont val="Tahoma"/>
            <family val="2"/>
          </rPr>
          <t xml:space="preserve">[3] B2.06 L3 Compliance 
</t>
        </r>
      </text>
    </comment>
    <comment ref="D70" authorId="3">
      <text>
        <r>
          <rPr>
            <sz val="9"/>
            <rFont val="Tahoma"/>
            <family val="2"/>
          </rPr>
          <t xml:space="preserve">[3] B2.06 L3 Compliance 
</t>
        </r>
      </text>
    </comment>
    <comment ref="D68" authorId="3">
      <text>
        <r>
          <rPr>
            <sz val="9"/>
            <rFont val="Tahoma"/>
            <family val="2"/>
          </rPr>
          <t xml:space="preserve">[3] B2.06 L3 Compliance 
</t>
        </r>
      </text>
    </comment>
    <comment ref="D92" authorId="3">
      <text>
        <r>
          <rPr>
            <sz val="9"/>
            <rFont val="Tahoma"/>
            <family val="2"/>
          </rPr>
          <t xml:space="preserve">[3] B2.06 L3 Compliance 
</t>
        </r>
      </text>
    </comment>
    <comment ref="D95" authorId="3">
      <text>
        <r>
          <rPr>
            <sz val="9"/>
            <rFont val="Tahoma"/>
            <family val="2"/>
          </rPr>
          <t xml:space="preserve">[3] B2.06 L3 Compliance 
</t>
        </r>
      </text>
    </comment>
    <comment ref="D96" authorId="3">
      <text>
        <r>
          <rPr>
            <sz val="9"/>
            <rFont val="Tahoma"/>
            <family val="2"/>
          </rPr>
          <t xml:space="preserve">[3] B2.06 L3 Compliance 
</t>
        </r>
      </text>
    </comment>
    <comment ref="D100" authorId="3">
      <text>
        <r>
          <rPr>
            <sz val="9"/>
            <rFont val="Tahoma"/>
            <family val="2"/>
          </rPr>
          <t xml:space="preserve">[3] B2.06 L3 Compliance </t>
        </r>
      </text>
    </comment>
    <comment ref="D80" authorId="3">
      <text>
        <r>
          <rPr>
            <sz val="9"/>
            <rFont val="Tahoma"/>
            <family val="2"/>
          </rPr>
          <t>[3] B2.06 L2 Riskmanagement</t>
        </r>
      </text>
    </comment>
    <comment ref="D81" authorId="3">
      <text>
        <r>
          <rPr>
            <sz val="9"/>
            <rFont val="Tahoma"/>
            <family val="2"/>
          </rPr>
          <t>[3] B2.06 L2 Riskmanagement</t>
        </r>
      </text>
    </comment>
    <comment ref="D117" authorId="3">
      <text>
        <r>
          <rPr>
            <sz val="9"/>
            <rFont val="Tahoma"/>
            <family val="2"/>
          </rPr>
          <t>[3] B2.06 L3 Compliance</t>
        </r>
      </text>
    </comment>
    <comment ref="D119" authorId="3">
      <text>
        <r>
          <rPr>
            <sz val="9"/>
            <rFont val="Tahoma"/>
            <family val="2"/>
          </rPr>
          <t>[3] B2.06 L3 Compliance</t>
        </r>
      </text>
    </comment>
    <comment ref="D122" authorId="3">
      <text>
        <r>
          <rPr>
            <sz val="9"/>
            <rFont val="Tahoma"/>
            <family val="2"/>
          </rPr>
          <t>[3] B2.06 L3 Compliance</t>
        </r>
      </text>
    </comment>
    <comment ref="D124" authorId="3">
      <text>
        <r>
          <rPr>
            <sz val="9"/>
            <rFont val="Tahoma"/>
            <family val="2"/>
          </rPr>
          <t>[3] B2.06 L3 Compliance</t>
        </r>
      </text>
    </comment>
    <comment ref="D125" authorId="3">
      <text>
        <r>
          <rPr>
            <sz val="9"/>
            <rFont val="Tahoma"/>
            <family val="2"/>
          </rPr>
          <t>[3] B2.06 L3 Compliance</t>
        </r>
      </text>
    </comment>
    <comment ref="D129" authorId="3">
      <text>
        <r>
          <rPr>
            <sz val="9"/>
            <rFont val="Tahoma"/>
            <family val="2"/>
          </rPr>
          <t>[3] B2.06 8. Interdomänenverbund;
[3] B2.06 9. Technoligie Architektur</t>
        </r>
      </text>
    </comment>
    <comment ref="D130" authorId="3">
      <text>
        <r>
          <rPr>
            <sz val="9"/>
            <rFont val="Tahoma"/>
            <family val="2"/>
          </rPr>
          <t>[3] B2.06 8. Interdomänenverbund;
[3] B2.06 9. Technoligie Architektur</t>
        </r>
      </text>
    </comment>
    <comment ref="D131" authorId="3">
      <text>
        <r>
          <rPr>
            <sz val="9"/>
            <rFont val="Tahoma"/>
            <family val="2"/>
          </rPr>
          <t>[3] B2.06 8. Interdomänenverbund;
[3] B2.06 9. Technoligie Architektur</t>
        </r>
      </text>
    </comment>
    <comment ref="D134" authorId="3">
      <text>
        <r>
          <rPr>
            <sz val="9"/>
            <rFont val="Tahoma"/>
            <family val="2"/>
          </rPr>
          <t>[3] B2.06 L1 Governance; 
[3] B2.06 L3 Compliance</t>
        </r>
      </text>
    </comment>
    <comment ref="D135" authorId="3">
      <text>
        <r>
          <rPr>
            <sz val="9"/>
            <rFont val="Tahoma"/>
            <family val="2"/>
          </rPr>
          <t>[3] B2.06 L1 Governance; 
[3] B2.06 L3 Compliance</t>
        </r>
      </text>
    </comment>
    <comment ref="D110" authorId="3">
      <text>
        <r>
          <rPr>
            <sz val="9"/>
            <rFont val="Tahoma"/>
            <family val="2"/>
          </rPr>
          <t>[3] B2.06 6. Geschäftsarchitektur</t>
        </r>
      </text>
    </comment>
    <comment ref="D111" authorId="3">
      <text>
        <r>
          <rPr>
            <sz val="9"/>
            <rFont val="Tahoma"/>
            <family val="2"/>
          </rPr>
          <t>[3] B2.06 6. Geschäftsarchitektur</t>
        </r>
      </text>
    </comment>
    <comment ref="D113" authorId="3">
      <text>
        <r>
          <rPr>
            <sz val="9"/>
            <rFont val="Tahoma"/>
            <family val="2"/>
          </rPr>
          <t>[3] B2.06 6. Geschäftsarchitektur;
[3] B2.06 L3 Compliance</t>
        </r>
      </text>
    </comment>
    <comment ref="D112" authorId="3">
      <text>
        <r>
          <rPr>
            <sz val="9"/>
            <rFont val="Tahoma"/>
            <family val="2"/>
          </rPr>
          <t>[3] B2.06 9. Technologie Architektur</t>
        </r>
      </text>
    </comment>
    <comment ref="D144" authorId="3">
      <text>
        <r>
          <rPr>
            <sz val="9"/>
            <rFont val="Tahoma"/>
            <family val="2"/>
          </rPr>
          <t>[3] B2.06 M1 Identitäten</t>
        </r>
      </text>
    </comment>
    <comment ref="D145" authorId="3">
      <text>
        <r>
          <rPr>
            <sz val="9"/>
            <rFont val="Tahoma"/>
            <family val="2"/>
          </rPr>
          <t>[3] B2.06 M1 Identitäten</t>
        </r>
      </text>
    </comment>
    <comment ref="D147" authorId="3">
      <text>
        <r>
          <rPr>
            <sz val="9"/>
            <rFont val="Tahoma"/>
            <family val="2"/>
          </rPr>
          <t>[3] B2.06 8. Interdomänenverbund;
[3] B2.06 9. Technoligie Architektur</t>
        </r>
      </text>
    </comment>
    <comment ref="D157" authorId="3">
      <text>
        <r>
          <rPr>
            <sz val="9"/>
            <rFont val="Tahoma"/>
            <family val="2"/>
          </rPr>
          <t>[3] B2.06 8. Interdomänenverbund;
[3] B2.06 9. Technoligie Architektur</t>
        </r>
      </text>
    </comment>
    <comment ref="D156" authorId="3">
      <text>
        <r>
          <rPr>
            <sz val="9"/>
            <rFont val="Tahoma"/>
            <family val="2"/>
          </rPr>
          <t>[3] B2.06 8. Interdomänenverbund;
[3] B2.06 9. Technoligie Architektur</t>
        </r>
      </text>
    </comment>
    <comment ref="D160" authorId="3">
      <text>
        <r>
          <rPr>
            <sz val="9"/>
            <rFont val="Tahoma"/>
            <family val="2"/>
          </rPr>
          <t>[3] B2.06 L1 Governance; 
[3] B2.06 L3 Compliance</t>
        </r>
      </text>
    </comment>
    <comment ref="D161" authorId="3">
      <text>
        <r>
          <rPr>
            <sz val="9"/>
            <rFont val="Tahoma"/>
            <family val="2"/>
          </rPr>
          <t>[3] B2.06 L1 Governance; 
[3] B2.06 L3 Compliance</t>
        </r>
      </text>
    </comment>
    <comment ref="D183" authorId="3">
      <text>
        <r>
          <rPr>
            <sz val="9"/>
            <rFont val="Tahoma"/>
            <family val="2"/>
          </rPr>
          <t>[3] B2.06 L1 Governance; 
[3] B2.06 L3 Compliance</t>
        </r>
      </text>
    </comment>
    <comment ref="D184" authorId="3">
      <text>
        <r>
          <rPr>
            <sz val="9"/>
            <rFont val="Tahoma"/>
            <family val="2"/>
          </rPr>
          <t>[3] B2.06 L1 Governance; 
[3] B2.06 L3 Compliance</t>
        </r>
      </text>
    </comment>
    <comment ref="D171" authorId="3">
      <text>
        <r>
          <rPr>
            <sz val="9"/>
            <rFont val="Tahoma"/>
            <family val="2"/>
          </rPr>
          <t>[2] CobiT 4.1 DS5.4 User Account Management
[3] B2.06 R1 Access Control</t>
        </r>
      </text>
    </comment>
    <comment ref="D174" authorId="3">
      <text>
        <r>
          <rPr>
            <sz val="9"/>
            <rFont val="Tahoma"/>
            <family val="2"/>
          </rPr>
          <t>[2] CobiT 4.1 DS5.4 User Account Management
[3] B2.06 R1 Access Control</t>
        </r>
      </text>
    </comment>
    <comment ref="D175" authorId="3">
      <text>
        <r>
          <rPr>
            <sz val="9"/>
            <rFont val="Tahoma"/>
            <family val="2"/>
          </rPr>
          <t>[2] CobiT 4.1 DS5.4 User Account Management
[3] B2.06 R1 Access Control</t>
        </r>
      </text>
    </comment>
    <comment ref="D180" authorId="3">
      <text>
        <r>
          <rPr>
            <sz val="9"/>
            <rFont val="Tahoma"/>
            <family val="2"/>
          </rPr>
          <t>[2] CobiT 4.1 DS5.4 User Account Management
[3] B2.06 R1 Access Control</t>
        </r>
      </text>
    </comment>
    <comment ref="D64" authorId="0">
      <text>
        <r>
          <rPr>
            <sz val="9"/>
            <rFont val="Verdana"/>
            <family val="2"/>
          </rPr>
          <t>[2] CobiT 4.1 P04.11: "Segregation of duties"</t>
        </r>
      </text>
    </comment>
    <comment ref="D65" authorId="0">
      <text>
        <r>
          <rPr>
            <sz val="9"/>
            <rFont val="Verdana"/>
            <family val="2"/>
          </rPr>
          <t>[2] CobiT 4.1 P04.11: "Segregation of duties"</t>
        </r>
      </text>
    </comment>
    <comment ref="D152" authorId="0">
      <text>
        <r>
          <rPr>
            <sz val="9"/>
            <rFont val="Verdana"/>
            <family val="2"/>
          </rPr>
          <t>[5] eCH-0170 Q-Modell eID 4.2 (STORK QAA)</t>
        </r>
      </text>
    </comment>
    <comment ref="D153" authorId="0">
      <text>
        <r>
          <rPr>
            <sz val="9"/>
            <rFont val="Verdana"/>
            <family val="2"/>
          </rPr>
          <t>[5] eCH-0170 Q-Modell eID 4.2 (STORK QAA)</t>
        </r>
      </text>
    </comment>
    <comment ref="D176" authorId="3">
      <text>
        <r>
          <rPr>
            <sz val="9"/>
            <rFont val="Tahoma"/>
            <family val="2"/>
          </rPr>
          <t>[2] CobiT 4.1 DS5.4 User Account Management
[3] B2.06 R1 Access Control</t>
        </r>
      </text>
    </comment>
  </commentList>
</comments>
</file>

<file path=xl/sharedStrings.xml><?xml version="1.0" encoding="utf-8"?>
<sst xmlns="http://schemas.openxmlformats.org/spreadsheetml/2006/main" count="200" uniqueCount="167">
  <si>
    <t>Prozesse sind überwacht und gemessen</t>
  </si>
  <si>
    <t>In den Spalten IST und SOLL sind die Fragen mit den folgenden Reifegraden zu beantworten:</t>
  </si>
  <si>
    <t xml:space="preserve"> - Nicht existent</t>
  </si>
  <si>
    <t>Referenzen</t>
  </si>
  <si>
    <t>http://www.ech.ch/vechweb/page?p=page&amp;site=/Gremien/Fachgruppen/IAM/Dokumente</t>
  </si>
  <si>
    <t>http://www.ech.ch/vechweb/page?p=dossier&amp;documentNumber=eCH-0107&amp;documentVersion=1.00</t>
  </si>
  <si>
    <t>http://www.isaca.org/Journal/Past-Issues/2003/Volume-3/Documents/jpdf033-COBITMaturityModel.pdf</t>
  </si>
  <si>
    <t>Durchschnitt:</t>
  </si>
  <si>
    <t xml:space="preserve"> [1] COBIT Maturity Model</t>
  </si>
  <si>
    <t>http://www.isaca.org/Knowledge-Center/cobit/Documents/CobiT_4.1.pdf</t>
  </si>
  <si>
    <t xml:space="preserve"> [2] COBIT-Standard 4.1</t>
  </si>
  <si>
    <t xml:space="preserve"> [3] E-Gov B2.06 IAM-Lösungsarchitektur</t>
  </si>
  <si>
    <t xml:space="preserve"> [4] eCH-0107 IAM Gestaltungsprinzipien</t>
  </si>
  <si>
    <t>Frage ist für das Betrachtungsfeld nicht relevant</t>
  </si>
  <si>
    <t>Nicht relevant</t>
  </si>
  <si>
    <t>-</t>
  </si>
  <si>
    <t>Initiiert, ad hoc</t>
  </si>
  <si>
    <t>Prozesse folgen einem regelmässigen Muster</t>
  </si>
  <si>
    <t>Wiederholbar</t>
  </si>
  <si>
    <t>Verwaltet, gemessen</t>
  </si>
  <si>
    <t>Dieses Fragebogen-Tool dient in erster Linie einem Self-Assessment zur Bestimmung der Maturität der IAM-Infrastruktur.</t>
  </si>
  <si>
    <t>Fragebogen</t>
  </si>
  <si>
    <t>Zweck</t>
  </si>
  <si>
    <t>Reifegrad gemäss Cobit</t>
  </si>
  <si>
    <t xml:space="preserve"> </t>
  </si>
  <si>
    <t xml:space="preserve"> - Initiiert, ad hoc</t>
  </si>
  <si>
    <t xml:space="preserve"> - Definiert</t>
  </si>
  <si>
    <t xml:space="preserve"> - Verwaltet, gemessen</t>
  </si>
  <si>
    <t xml:space="preserve"> - Optimiert, integriert</t>
  </si>
  <si>
    <t xml:space="preserve"> - Wiederholbar (wiederholt angewendet)</t>
  </si>
  <si>
    <t>Fragen basierend auf: eCH IAM Maturity Model</t>
  </si>
  <si>
    <t>IAM Maturity Model</t>
  </si>
  <si>
    <t>IST</t>
  </si>
  <si>
    <t>IST-Maturitätsgrad</t>
  </si>
  <si>
    <t>Bemerkung/Kommentar des Ausfüllenden</t>
  </si>
  <si>
    <t>SOLL</t>
  </si>
  <si>
    <t>Default:</t>
  </si>
  <si>
    <t>Durchschnitt:</t>
  </si>
  <si>
    <t>IST</t>
  </si>
  <si>
    <t>Default:</t>
  </si>
  <si>
    <t>Name der Organisation</t>
  </si>
  <si>
    <t>Betrachtungsfeld</t>
  </si>
  <si>
    <t>IST</t>
  </si>
  <si>
    <t>Management Prozesse werden nicht angewandt</t>
  </si>
  <si>
    <t>Nicht existent</t>
  </si>
  <si>
    <t>Prozesse sind ad-hoc und unorganisiert</t>
  </si>
  <si>
    <t>Durch Beurteilung der IST-Situation sowie des angestrebten SOLL-Zustandes lässt sich damit auch der Gap visualisieren.</t>
  </si>
  <si>
    <t>Prozesse sind dokumentiert und kommuniziert</t>
  </si>
  <si>
    <t>Definiert</t>
  </si>
  <si>
    <t>Good Practices werden angewandt und automatisiert</t>
  </si>
  <si>
    <t>Optimiert, integriert</t>
  </si>
  <si>
    <t>Betrachtungszeitpunkt</t>
  </si>
  <si>
    <t>Verantwortliche Person</t>
  </si>
  <si>
    <t>Maturitätsgrad IST</t>
  </si>
  <si>
    <t>Maturitätsgrad SOLL</t>
  </si>
  <si>
    <t>Umsetzung: methologica GmbH</t>
  </si>
  <si>
    <t>Auswertung</t>
  </si>
  <si>
    <t>Ausprägung</t>
  </si>
  <si>
    <t>Governance</t>
  </si>
  <si>
    <t>Riskmanagement</t>
  </si>
  <si>
    <t>Compliance</t>
  </si>
  <si>
    <t>Identitäts- und Access-Management</t>
  </si>
  <si>
    <t>Registrierung und Authentisierung</t>
  </si>
  <si>
    <t>Autorisierung</t>
  </si>
  <si>
    <t xml:space="preserve"> - Nicht relevant</t>
  </si>
  <si>
    <t>a) Ist eine IAM-Strategie in der IT-Strategie vorhanden und wird sie aktualisiert</t>
  </si>
  <si>
    <t>b) Sind die IAM-Rollen und Verantwortlichkeiten festgelegt und werden sie wahrgenommen</t>
  </si>
  <si>
    <t>c) Sind die IAM-Führungsprozesse definiert und implementiert</t>
  </si>
  <si>
    <t>d) Ist die IAM-IT-Architektur dokumentiert und nachgeführt</t>
  </si>
  <si>
    <t>e) Ist eine Roadmap für die IAM-Entwicklung und Verbesserung vorhanden und wird sie aktualisiert</t>
  </si>
  <si>
    <t xml:space="preserve">f) Ist das notwendige Budget für IAM-Investitionen, die Pflege und den IAM-Betrieb jeweils sichergestellt </t>
  </si>
  <si>
    <t xml:space="preserve">g) Ist das IAM-Kosten/Nutzenverhältnis der Führung bekannt </t>
  </si>
  <si>
    <t xml:space="preserve">a) Ist der IAM-rechtliche Rahmen mit den notwendigen Verordnungen bekannt und dokumentiert </t>
  </si>
  <si>
    <t xml:space="preserve">b) Sind die IAM-organisatorischen Verantwortlichkeiten und Weisungen vorhanden und aktualisiert </t>
  </si>
  <si>
    <t>c) Sind die IAM-semantischen Weisungen und Vorgaben vorhanden und aktualisiert</t>
  </si>
  <si>
    <t>d) Sind die IAM-technischen Weisungen und Vorgaben vorhanden und aktualisiert</t>
  </si>
  <si>
    <t>a) Sind Weisungen und Vorgaben für die Vergabe von Identitäten vorhanden und aktualisiert</t>
  </si>
  <si>
    <t>b) Sind Weisungen und Vorgaben für die Identifikation von Identitäten vorhanden und aktualisiert</t>
  </si>
  <si>
    <t>c) Sind Weisungen und Vorgaben für die Administration von Identitäten vorhanden und aktualisiert</t>
  </si>
  <si>
    <t>d) Entsprechen die Weisungen und Vorgaben Standards, wie Cobit, ISO 2700x, eCH, …</t>
  </si>
  <si>
    <t xml:space="preserve">e) Ist ein konsequentes SoD (Segregation of Duty) für die Applikationen festgelegt </t>
  </si>
  <si>
    <t xml:space="preserve">f) Ist ein konsequentes SoD für die IAM- und Systemadministration festgelegt </t>
  </si>
  <si>
    <t>a) Sind Weisungen und Vorgaben für den Zutritt zu physischen IT-Ressourcen vorhanden und aktualisiert</t>
  </si>
  <si>
    <t>b) Sind Weisungen und Vorgaben für die Zugriffsberechtigungen auf Ressourcen vorhanden und aktualisiert</t>
  </si>
  <si>
    <t>c) Entsprechen die Weisungen und Vorgaben Standards, wie Cobit, ISO 2700x, …</t>
  </si>
  <si>
    <t>2 Riskmanagement</t>
  </si>
  <si>
    <t>a) Ist das Verfahren für das IAM-Riskmanagement festgelegt und wird es angewendet</t>
  </si>
  <si>
    <t>b) Besteht eine Planung für die Vornahme von Risikoanalysen</t>
  </si>
  <si>
    <t>c) Werden Schutzbedarfsanalysen bezüglich IAM für die Applikationen vorgegeben und wahrgenommen</t>
  </si>
  <si>
    <t>3.1 Recht, Verträge und Führungsorganisation des IAM</t>
  </si>
  <si>
    <t>3.2 IAM-Prozessmonitoring</t>
  </si>
  <si>
    <t xml:space="preserve">2.1 Wahrnehmung des IAM-Risikomanagements </t>
  </si>
  <si>
    <t>1.4 Policies für die Zutritts- und Zugriffsberechtigungen zu IT-Ressourcen</t>
  </si>
  <si>
    <t>1.3 Policies zu den Identitäten, deren Identifikation und Administration</t>
  </si>
  <si>
    <t>1.2 Policies zur Führung und Organisation</t>
  </si>
  <si>
    <t>1.1 IAM-Strategie, IAM-Management</t>
  </si>
  <si>
    <t>1 Governance</t>
  </si>
  <si>
    <t>0 Allgemeine Angaben</t>
  </si>
  <si>
    <t>3 Compliance</t>
  </si>
  <si>
    <t>3.3 IAM-Auditing</t>
  </si>
  <si>
    <t>a) Werden die IAM-rechtlichen Rahmenbedingungen eingehalten</t>
  </si>
  <si>
    <t>b) Werden die IAM-vertraglichen Vereinbarungen, inkl. SLAs eingehalten</t>
  </si>
  <si>
    <t>c) Wird die IAM-Führung gemäss der IT-Strategie und den operationellen Vorgaben der IT wahrgenommen</t>
  </si>
  <si>
    <t>a) Sind Weisungen für das IAM-Prozessmonitoring vorhanden und aktualisiert</t>
  </si>
  <si>
    <t>b) Wird das Monitoring wahrgenommen, rapportiert und kontrolliert</t>
  </si>
  <si>
    <t>a) Sind Weisungen für das IAM-Auditing vorhanden und aktualisiert</t>
  </si>
  <si>
    <t>b) Wird das Auditing gemäss Planung wahrgenommen und rapportiert</t>
  </si>
  <si>
    <t>4 Identitäts- und Access-Management</t>
  </si>
  <si>
    <t>4.1 Operative IAM-Managementprozesse</t>
  </si>
  <si>
    <t>4.2 Identity- und Role/Attribute-Management</t>
  </si>
  <si>
    <t>4.3 IAM-Managementinfrastruktur</t>
  </si>
  <si>
    <t>4.4 Federated IAM</t>
  </si>
  <si>
    <t>4.5 Operatives IAM-Monitoring</t>
  </si>
  <si>
    <t>a) Sind operative Weisungen und Vorgaben zu IAM-Prozessen vorhanden und werden sie eingehalten</t>
  </si>
  <si>
    <t xml:space="preserve">b) Wie ist der Grad der operativen Prozesse für das IAM-Systemmanagement  </t>
  </si>
  <si>
    <t xml:space="preserve">c) Wie ist der Grad der operativen Lifecycle-Prozesse für Identitäten und Credentials </t>
  </si>
  <si>
    <t>d) Wie ist der Grad der Self-Service-Funktionalitäten für Identitäten und Credentials</t>
  </si>
  <si>
    <t>e) Bestehen Prozesse zur periodischen Überprüfung der zugeteilten Berechtigungen</t>
  </si>
  <si>
    <t>a) Werden die Vorgaben zur Registrierung und Verwaltung von Identitäten eingehalten</t>
  </si>
  <si>
    <t xml:space="preserve">b) Werden die jeweiligen IAM-semantischen Vorgaben (Identifikatoren, Attribute, …) eingehalten </t>
  </si>
  <si>
    <t>c) Wird die Qualität der Identitäten definiert und sichergestellt nach einem vereinbarten Standard</t>
  </si>
  <si>
    <t xml:space="preserve">e) Wird das vorgegebene aktive Role/Attribute- und Rulemanagement (inkl. SoD) wahrgenommen </t>
  </si>
  <si>
    <t>a) Ist ein Configurationmanagement für die IAM-Infrastruktur implementiert</t>
  </si>
  <si>
    <t>b) Ist ein zentrales Verzeichnissystem für die Verwaltung von Identitäten und Rolen/Attribute vorhanden</t>
  </si>
  <si>
    <t>c) Wie ist der Grad des automatischen Provisioning via zentralem Identitätsverzeichnis</t>
  </si>
  <si>
    <t>d) Wird der IAM-Infrastruktur-Betrieb gemäss den SLA's und OLA's garantiert</t>
  </si>
  <si>
    <t>a) Bestehen Vorgaben zu Federated Identitäten und den Trusts</t>
  </si>
  <si>
    <t>c) Bestehen SLA's zur Nutzung von föderierten Identitäten und deren Trusts</t>
  </si>
  <si>
    <t xml:space="preserve">d) Wie ist der Grad der Sicherstellung der Identitäts- und Infrastruktur-Sicherheit bei ID-Federation   </t>
  </si>
  <si>
    <t>a) Wie ist der Grad des operativen IAM-Monitorings und der dazu notwendigen Reports</t>
  </si>
  <si>
    <t xml:space="preserve">b) Wie ist der Grad der Rapportierung der IAM-Monitoringresultate und der Massnahmenkontrolle </t>
  </si>
  <si>
    <t>b) Wie ist der Grad der Kompatibilität der IAM-Infrastruktur zu Identity Federations</t>
  </si>
  <si>
    <t>5 Registrierung und Authentisierung</t>
  </si>
  <si>
    <t>5.1 Vorgaben für die Registrierung und Authentisierung</t>
  </si>
  <si>
    <t>5.2 Sicherheit der Registrierung und Authentisierung</t>
  </si>
  <si>
    <t>5.3 Infrastrutur zur Registrierung und Authentisierung</t>
  </si>
  <si>
    <t>5.4 Monitoring der Registrierung und Authentisierungen</t>
  </si>
  <si>
    <t>a) Bestehen Vorgaben zur Registrierung der Benutzerkategorien</t>
  </si>
  <si>
    <t>b) Bestehen Vorgaben zur Stärke der Authentisierung, abgeleitet vom Schutzbedarf der Ressource</t>
  </si>
  <si>
    <t>c) Sind die Vorgaben zur Bestimmung des Qualitätslevels gemäss einem Standard (STORK-QAA, eCH, ...)</t>
  </si>
  <si>
    <t>d) Bestehen Authentisierungs-Vorgaben für den Einsatz von Federated IAM</t>
  </si>
  <si>
    <t>a) Wie ist der Grad der Überprüfung der erforderlichen Qualitätskriterien bei der Registrierung</t>
  </si>
  <si>
    <t>b) Wie ist der Grad der Überprüfung der erforderlichen Qualitätkriterien der Ausgabe der Credentials</t>
  </si>
  <si>
    <t>c) Wie ist der Grad der Sicherstellung der geforderten Qualitätkriterien der Authentisierung</t>
  </si>
  <si>
    <t>d) Wie ist der Grad der Sicherstellung der Authentisierung-Qualität beim Einsatz von Federated IAM</t>
  </si>
  <si>
    <t>a) Besteht eine zentrale Directory-Infrastruktur für das Identifizieren und Authentisieren zur Runtime</t>
  </si>
  <si>
    <t>b) Wie ist der Grad der SSO-Implementierung (inkl. Backend Attribute Exchange)</t>
  </si>
  <si>
    <t>a) Besteht ein Logging für die Registrierungen und Authentisierungen</t>
  </si>
  <si>
    <t xml:space="preserve">b) Gibt es Alarmvorgaben- und Prozesse für unkorrekte Login's </t>
  </si>
  <si>
    <t>6 Autorisierung</t>
  </si>
  <si>
    <t>6.1 Vorgaben für die Autorisierung des Ressourcenzugriffs</t>
  </si>
  <si>
    <t>6.2 Sicherheit der Autorisierung</t>
  </si>
  <si>
    <t>6.3 Infrastruktur der Autorisierung</t>
  </si>
  <si>
    <t>6.4 Monitoring für die Autorisierung</t>
  </si>
  <si>
    <t>a) Bestehen Vorgaben zur Autorisierung für die Ressourcen-Zugriffe</t>
  </si>
  <si>
    <t xml:space="preserve">b) Bestehen Vorgaben zur Autorisierung beim Einsatz von Federated IAM (Gesetze, SLA's, …) </t>
  </si>
  <si>
    <t>a) Wie ist der Grad der Sicherheit und Robustheit des Autorisierungssysteme</t>
  </si>
  <si>
    <t>b) Wie ist der Grad der Sicherstellung der geforderten Autorisierungsqualität</t>
  </si>
  <si>
    <t>c) Wie ist der Grad der Sicherung des Ressourcen-Access (Session Mgmt, Verschlüsselung, …)</t>
  </si>
  <si>
    <t>a) Wie ist der Grad der Implementierung der Runtime-Grobautorisierung mittels zentralem Verzeichnis</t>
  </si>
  <si>
    <t>b) Wie ist der Grad der Implementierung der Runtime-Grobautorisierung via IAM-Federation</t>
  </si>
  <si>
    <t>a) Besteht ein Logging für die Autorisierungen</t>
  </si>
  <si>
    <t>b) Gibt es ein Autorisierungs-Reporting zuhanden des Applikationsverantwortlichen</t>
  </si>
  <si>
    <t xml:space="preserve"> [5] eCH-0170 Q-Modell eID (STORK QAA)</t>
  </si>
  <si>
    <t xml:space="preserve">http://www.ech.ch/share/page/site/IAM/documentlibrary#filter=path|%2F03%2520Ergebnisse%2FeCH-0170%2F1.0&amp;page=1 </t>
  </si>
  <si>
    <t>IAM-Maturitätsmodell-Tool</t>
  </si>
  <si>
    <t>V1.0, 22.07.2013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</si>
</sst>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2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sz val="9"/>
      <name val="Verdana"/>
      <family val="2"/>
    </font>
    <font>
      <sz val="9"/>
      <name val="Tahoma"/>
      <family val="2"/>
    </font>
    <font>
      <b/>
      <sz val="14"/>
      <name val="Arial"/>
      <family val="2"/>
    </font>
    <font>
      <u val="single"/>
      <sz val="10"/>
      <color indexed="12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6"/>
      <name val="Arial"/>
      <family val="2"/>
    </font>
    <font>
      <b/>
      <sz val="8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22"/>
      </left>
      <right/>
      <top style="medium">
        <color indexed="22"/>
      </top>
      <bottom/>
    </border>
    <border>
      <left/>
      <right/>
      <top style="medium">
        <color indexed="22"/>
      </top>
      <bottom/>
    </border>
    <border>
      <left/>
      <right style="medium">
        <color indexed="23"/>
      </right>
      <top style="medium">
        <color indexed="22"/>
      </top>
      <bottom/>
    </border>
    <border>
      <left style="medium">
        <color indexed="22"/>
      </left>
      <right/>
      <top/>
      <bottom/>
    </border>
    <border>
      <left/>
      <right style="medium">
        <color indexed="23"/>
      </right>
      <top/>
      <bottom/>
    </border>
    <border>
      <left style="medium">
        <color indexed="22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 style="thin"/>
    </border>
    <border>
      <left style="medium">
        <color indexed="23"/>
      </left>
      <right style="medium">
        <color indexed="22"/>
      </right>
      <top style="medium">
        <color indexed="23"/>
      </top>
      <bottom style="medium">
        <color indexed="22"/>
      </bottom>
    </border>
    <border>
      <left style="medium">
        <color indexed="23"/>
      </left>
      <right style="medium">
        <color indexed="22"/>
      </right>
      <top style="medium">
        <color indexed="23"/>
      </top>
      <bottom style="medium">
        <color indexed="55"/>
      </bottom>
    </border>
    <border>
      <left style="medium">
        <color indexed="23"/>
      </left>
      <right style="medium">
        <color indexed="22"/>
      </right>
      <top style="medium">
        <color indexed="55"/>
      </top>
      <bottom style="medium">
        <color indexed="55"/>
      </bottom>
    </border>
    <border>
      <left style="medium">
        <color indexed="23"/>
      </left>
      <right style="medium">
        <color indexed="22"/>
      </right>
      <top style="medium">
        <color indexed="55"/>
      </top>
      <bottom style="medium">
        <color indexed="22"/>
      </bottom>
    </border>
    <border>
      <left style="medium">
        <color indexed="23"/>
      </left>
      <right style="medium">
        <color indexed="22"/>
      </right>
      <top/>
      <bottom style="medium">
        <color indexed="55"/>
      </bottom>
    </border>
    <border>
      <left style="medium">
        <color indexed="23"/>
      </left>
      <right style="medium">
        <color indexed="22"/>
      </right>
      <top style="medium">
        <color indexed="23"/>
      </top>
      <bottom/>
    </border>
    <border>
      <left style="medium">
        <color indexed="23"/>
      </left>
      <right style="medium">
        <color indexed="22"/>
      </right>
      <top style="hair">
        <color indexed="23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1" fillId="2" borderId="1" applyNumberFormat="0" applyAlignment="0" applyProtection="0"/>
    <xf numFmtId="0" fontId="22" fillId="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2" applyNumberFormat="0" applyAlignment="0" applyProtection="0"/>
    <xf numFmtId="0" fontId="2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18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16" borderId="9" applyNumberFormat="0" applyAlignment="0" applyProtection="0"/>
  </cellStyleXfs>
  <cellXfs count="66">
    <xf numFmtId="0" fontId="0" fillId="0" borderId="0" xfId="0" applyAlignment="1">
      <alignment/>
    </xf>
    <xf numFmtId="0" fontId="3" fillId="17" borderId="0" xfId="0" applyFont="1" applyFill="1" applyBorder="1" applyAlignment="1">
      <alignment/>
    </xf>
    <xf numFmtId="0" fontId="4" fillId="18" borderId="0" xfId="0" applyFont="1" applyFill="1" applyAlignment="1">
      <alignment/>
    </xf>
    <xf numFmtId="0" fontId="3" fillId="18" borderId="0" xfId="0" applyFont="1" applyFill="1" applyAlignment="1">
      <alignment/>
    </xf>
    <xf numFmtId="164" fontId="3" fillId="18" borderId="0" xfId="0" applyNumberFormat="1" applyFont="1" applyFill="1" applyAlignment="1">
      <alignment/>
    </xf>
    <xf numFmtId="0" fontId="3" fillId="19" borderId="0" xfId="0" applyFont="1" applyFill="1" applyAlignment="1">
      <alignment/>
    </xf>
    <xf numFmtId="0" fontId="4" fillId="19" borderId="0" xfId="0" applyFont="1" applyFill="1" applyAlignment="1">
      <alignment/>
    </xf>
    <xf numFmtId="164" fontId="3" fillId="19" borderId="0" xfId="0" applyNumberFormat="1" applyFont="1" applyFill="1" applyAlignment="1">
      <alignment/>
    </xf>
    <xf numFmtId="14" fontId="3" fillId="19" borderId="0" xfId="0" applyNumberFormat="1" applyFont="1" applyFill="1" applyAlignment="1">
      <alignment/>
    </xf>
    <xf numFmtId="0" fontId="5" fillId="18" borderId="0" xfId="0" applyFont="1" applyFill="1" applyAlignment="1">
      <alignment/>
    </xf>
    <xf numFmtId="0" fontId="6" fillId="20" borderId="10" xfId="0" applyFont="1" applyFill="1" applyBorder="1" applyAlignment="1">
      <alignment/>
    </xf>
    <xf numFmtId="0" fontId="6" fillId="20" borderId="11" xfId="0" applyFont="1" applyFill="1" applyBorder="1" applyAlignment="1">
      <alignment/>
    </xf>
    <xf numFmtId="164" fontId="6" fillId="20" borderId="12" xfId="0" applyNumberFormat="1" applyFont="1" applyFill="1" applyBorder="1" applyAlignment="1">
      <alignment/>
    </xf>
    <xf numFmtId="0" fontId="4" fillId="17" borderId="13" xfId="0" applyFont="1" applyFill="1" applyBorder="1" applyAlignment="1">
      <alignment/>
    </xf>
    <xf numFmtId="164" fontId="3" fillId="17" borderId="14" xfId="0" applyNumberFormat="1" applyFont="1" applyFill="1" applyBorder="1" applyAlignment="1">
      <alignment/>
    </xf>
    <xf numFmtId="0" fontId="4" fillId="17" borderId="15" xfId="0" applyFont="1" applyFill="1" applyBorder="1" applyAlignment="1">
      <alignment/>
    </xf>
    <xf numFmtId="0" fontId="3" fillId="17" borderId="16" xfId="0" applyFont="1" applyFill="1" applyBorder="1" applyAlignment="1">
      <alignment/>
    </xf>
    <xf numFmtId="164" fontId="3" fillId="17" borderId="17" xfId="0" applyNumberFormat="1" applyFont="1" applyFill="1" applyBorder="1" applyAlignment="1">
      <alignment/>
    </xf>
    <xf numFmtId="0" fontId="7" fillId="20" borderId="11" xfId="0" applyFont="1" applyFill="1" applyBorder="1" applyAlignment="1">
      <alignment/>
    </xf>
    <xf numFmtId="164" fontId="7" fillId="20" borderId="12" xfId="0" applyNumberFormat="1" applyFont="1" applyFill="1" applyBorder="1" applyAlignment="1">
      <alignment/>
    </xf>
    <xf numFmtId="0" fontId="7" fillId="19" borderId="0" xfId="0" applyFont="1" applyFill="1" applyAlignment="1">
      <alignment/>
    </xf>
    <xf numFmtId="0" fontId="3" fillId="17" borderId="13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8" fillId="18" borderId="0" xfId="0" applyFont="1" applyFill="1" applyAlignment="1">
      <alignment/>
    </xf>
    <xf numFmtId="164" fontId="5" fillId="18" borderId="0" xfId="0" applyNumberFormat="1" applyFont="1" applyFill="1" applyAlignment="1">
      <alignment/>
    </xf>
    <xf numFmtId="0" fontId="6" fillId="21" borderId="0" xfId="0" applyFont="1" applyFill="1" applyAlignment="1">
      <alignment/>
    </xf>
    <xf numFmtId="164" fontId="6" fillId="21" borderId="0" xfId="0" applyNumberFormat="1" applyFont="1" applyFill="1" applyAlignment="1">
      <alignment/>
    </xf>
    <xf numFmtId="0" fontId="3" fillId="18" borderId="18" xfId="0" applyFont="1" applyFill="1" applyBorder="1" applyAlignment="1">
      <alignment/>
    </xf>
    <xf numFmtId="164" fontId="3" fillId="18" borderId="18" xfId="0" applyNumberFormat="1" applyFont="1" applyFill="1" applyBorder="1" applyAlignment="1">
      <alignment/>
    </xf>
    <xf numFmtId="0" fontId="3" fillId="19" borderId="19" xfId="0" applyFont="1" applyFill="1" applyBorder="1" applyAlignment="1" applyProtection="1">
      <alignment/>
      <protection locked="0"/>
    </xf>
    <xf numFmtId="0" fontId="3" fillId="6" borderId="0" xfId="0" applyFont="1" applyFill="1" applyBorder="1" applyAlignment="1" applyProtection="1">
      <alignment/>
      <protection locked="0"/>
    </xf>
    <xf numFmtId="0" fontId="4" fillId="18" borderId="0" xfId="0" applyFont="1" applyFill="1" applyAlignment="1">
      <alignment/>
    </xf>
    <xf numFmtId="164" fontId="3" fillId="18" borderId="0" xfId="0" applyNumberFormat="1" applyFont="1" applyFill="1" applyAlignment="1">
      <alignment horizontal="center"/>
    </xf>
    <xf numFmtId="164" fontId="3" fillId="19" borderId="0" xfId="0" applyNumberFormat="1" applyFont="1" applyFill="1" applyAlignment="1">
      <alignment horizontal="center"/>
    </xf>
    <xf numFmtId="164" fontId="6" fillId="20" borderId="11" xfId="0" applyNumberFormat="1" applyFont="1" applyFill="1" applyBorder="1" applyAlignment="1">
      <alignment horizontal="center"/>
    </xf>
    <xf numFmtId="164" fontId="3" fillId="17" borderId="0" xfId="0" applyNumberFormat="1" applyFont="1" applyFill="1" applyBorder="1" applyAlignment="1">
      <alignment horizontal="center"/>
    </xf>
    <xf numFmtId="164" fontId="3" fillId="17" borderId="16" xfId="0" applyNumberFormat="1" applyFont="1" applyFill="1" applyBorder="1" applyAlignment="1">
      <alignment horizontal="center"/>
    </xf>
    <xf numFmtId="0" fontId="3" fillId="19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4" fillId="17" borderId="0" xfId="0" applyFont="1" applyFill="1" applyBorder="1" applyAlignment="1">
      <alignment/>
    </xf>
    <xf numFmtId="0" fontId="4" fillId="17" borderId="13" xfId="0" applyFont="1" applyFill="1" applyBorder="1" applyAlignment="1">
      <alignment/>
    </xf>
    <xf numFmtId="0" fontId="3" fillId="18" borderId="0" xfId="0" applyFont="1" applyFill="1" applyAlignment="1">
      <alignment horizontal="right"/>
    </xf>
    <xf numFmtId="0" fontId="3" fillId="19" borderId="0" xfId="0" applyFont="1" applyFill="1" applyAlignment="1">
      <alignment horizontal="right"/>
    </xf>
    <xf numFmtId="0" fontId="6" fillId="20" borderId="11" xfId="0" applyFont="1" applyFill="1" applyBorder="1" applyAlignment="1">
      <alignment horizontal="right"/>
    </xf>
    <xf numFmtId="0" fontId="3" fillId="17" borderId="0" xfId="0" applyFont="1" applyFill="1" applyBorder="1" applyAlignment="1">
      <alignment horizontal="right"/>
    </xf>
    <xf numFmtId="0" fontId="3" fillId="17" borderId="16" xfId="0" applyFont="1" applyFill="1" applyBorder="1" applyAlignment="1">
      <alignment horizontal="right"/>
    </xf>
    <xf numFmtId="0" fontId="3" fillId="19" borderId="0" xfId="0" applyFont="1" applyFill="1" applyAlignment="1" quotePrefix="1">
      <alignment horizontal="right"/>
    </xf>
    <xf numFmtId="164" fontId="3" fillId="17" borderId="0" xfId="0" applyNumberFormat="1" applyFont="1" applyFill="1" applyBorder="1" applyAlignment="1">
      <alignment horizontal="right"/>
    </xf>
    <xf numFmtId="164" fontId="4" fillId="17" borderId="0" xfId="0" applyNumberFormat="1" applyFont="1" applyFill="1" applyBorder="1" applyAlignment="1">
      <alignment horizontal="right"/>
    </xf>
    <xf numFmtId="0" fontId="3" fillId="17" borderId="0" xfId="0" applyNumberFormat="1" applyFont="1" applyFill="1" applyBorder="1" applyAlignment="1">
      <alignment horizontal="center"/>
    </xf>
    <xf numFmtId="0" fontId="7" fillId="20" borderId="11" xfId="0" applyFont="1" applyFill="1" applyBorder="1" applyAlignment="1">
      <alignment horizontal="left"/>
    </xf>
    <xf numFmtId="164" fontId="7" fillId="20" borderId="11" xfId="0" applyNumberFormat="1" applyFont="1" applyFill="1" applyBorder="1" applyAlignment="1">
      <alignment horizontal="center"/>
    </xf>
    <xf numFmtId="0" fontId="3" fillId="18" borderId="20" xfId="0" applyFont="1" applyFill="1" applyBorder="1" applyAlignment="1" applyProtection="1">
      <alignment/>
      <protection locked="0"/>
    </xf>
    <xf numFmtId="0" fontId="3" fillId="18" borderId="21" xfId="0" applyFont="1" applyFill="1" applyBorder="1" applyAlignment="1" applyProtection="1">
      <alignment/>
      <protection locked="0"/>
    </xf>
    <xf numFmtId="0" fontId="3" fillId="18" borderId="22" xfId="0" applyFont="1" applyFill="1" applyBorder="1" applyAlignment="1" applyProtection="1">
      <alignment/>
      <protection locked="0"/>
    </xf>
    <xf numFmtId="0" fontId="7" fillId="20" borderId="11" xfId="0" applyFont="1" applyFill="1" applyBorder="1" applyAlignment="1">
      <alignment horizontal="center"/>
    </xf>
    <xf numFmtId="0" fontId="3" fillId="18" borderId="23" xfId="0" applyFont="1" applyFill="1" applyBorder="1" applyAlignment="1" applyProtection="1">
      <alignment/>
      <protection locked="0"/>
    </xf>
    <xf numFmtId="0" fontId="3" fillId="18" borderId="24" xfId="0" applyFont="1" applyFill="1" applyBorder="1" applyAlignment="1" applyProtection="1">
      <alignment/>
      <protection locked="0"/>
    </xf>
    <xf numFmtId="0" fontId="3" fillId="18" borderId="25" xfId="0" applyFont="1" applyFill="1" applyBorder="1" applyAlignment="1" applyProtection="1">
      <alignment/>
      <protection locked="0"/>
    </xf>
    <xf numFmtId="0" fontId="11" fillId="18" borderId="0" xfId="0" applyFont="1" applyFill="1" applyAlignment="1">
      <alignment/>
    </xf>
    <xf numFmtId="14" fontId="11" fillId="19" borderId="0" xfId="0" applyNumberFormat="1" applyFont="1" applyFill="1" applyAlignment="1">
      <alignment/>
    </xf>
    <xf numFmtId="0" fontId="12" fillId="18" borderId="0" xfId="47" applyFill="1" applyAlignment="1">
      <alignment/>
    </xf>
    <xf numFmtId="0" fontId="12" fillId="18" borderId="0" xfId="47" applyFill="1" applyAlignment="1">
      <alignment horizontal="left"/>
    </xf>
    <xf numFmtId="0" fontId="12" fillId="0" borderId="0" xfId="47" applyAlignment="1">
      <alignment/>
    </xf>
    <xf numFmtId="0" fontId="12" fillId="19" borderId="0" xfId="47" applyFill="1" applyAlignment="1">
      <alignment/>
    </xf>
    <xf numFmtId="0" fontId="30" fillId="19" borderId="0" xfId="0" applyFont="1" applyFill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b/>
        <i val="0"/>
      </font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CECEC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BDBD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75"/>
          <c:y val="0.1305"/>
          <c:w val="0.5775"/>
          <c:h val="0.58025"/>
        </c:manualLayout>
      </c:layout>
      <c:radarChart>
        <c:radarStyle val="marker"/>
        <c:varyColors val="0"/>
        <c:ser>
          <c:idx val="0"/>
          <c:order val="0"/>
          <c:tx>
            <c:strRef>
              <c:f>Auswertung!$C$12</c:f>
              <c:strCache>
                <c:ptCount val="1"/>
                <c:pt idx="0">
                  <c:v>Maturitätsgrad IST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Auswertung!$B$14:$B$19</c:f>
              <c:strCache/>
            </c:strRef>
          </c:cat>
          <c:val>
            <c:numRef>
              <c:f>Auswertung!$C$14:$C$19</c:f>
              <c:numCache/>
            </c:numRef>
          </c:val>
        </c:ser>
        <c:ser>
          <c:idx val="1"/>
          <c:order val="1"/>
          <c:tx>
            <c:strRef>
              <c:f>Auswertung!$D$12</c:f>
              <c:strCache>
                <c:ptCount val="1"/>
                <c:pt idx="0">
                  <c:v>Maturitätsgrad SOLL</c:v>
                </c:pt>
              </c:strCache>
            </c:strRef>
          </c:tx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Auswertung!$B$14:$B$19</c:f>
              <c:strCache/>
            </c:strRef>
          </c:cat>
          <c:val>
            <c:numRef>
              <c:f>Auswertung!$D$14:$D$19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691398"/>
        <c:axId val="33222583"/>
      </c:radarChart>
      <c:catAx>
        <c:axId val="36913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22583"/>
        <c:crosses val="autoZero"/>
        <c:auto val="0"/>
        <c:lblOffset val="100"/>
        <c:tickLblSkip val="1"/>
        <c:noMultiLvlLbl val="0"/>
      </c:catAx>
      <c:valAx>
        <c:axId val="33222583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69139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"/>
          <c:y val="0.938"/>
          <c:w val="0.70575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123825</xdr:rowOff>
    </xdr:from>
    <xdr:to>
      <xdr:col>4</xdr:col>
      <xdr:colOff>9525</xdr:colOff>
      <xdr:row>48</xdr:row>
      <xdr:rowOff>123825</xdr:rowOff>
    </xdr:to>
    <xdr:graphicFrame>
      <xdr:nvGraphicFramePr>
        <xdr:cNvPr id="1" name="Diagramm 1"/>
        <xdr:cNvGraphicFramePr/>
      </xdr:nvGraphicFramePr>
      <xdr:xfrm>
        <a:off x="180975" y="3305175"/>
        <a:ext cx="4552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h.ch/vechweb/page?p=dossier&amp;documentNumber=eCH-0107&amp;documentVersion=1.00" TargetMode="External" /><Relationship Id="rId2" Type="http://schemas.openxmlformats.org/officeDocument/2006/relationships/hyperlink" Target="http://www.ech.ch/vechweb/page?p=page&amp;site=/Gremien/Fachgruppen/IAM/Dokumente" TargetMode="External" /><Relationship Id="rId3" Type="http://schemas.openxmlformats.org/officeDocument/2006/relationships/hyperlink" Target="http://www.isaca.org/Knowledge-Center/cobit/Documents/CobiT_4.1.pdf" TargetMode="External" /><Relationship Id="rId4" Type="http://schemas.openxmlformats.org/officeDocument/2006/relationships/hyperlink" Target="http://www.isaca.org/Journal/Past-Issues/2003/Volume-3/Documents/jpdf033-COBITMaturityModel.pdf" TargetMode="External" /><Relationship Id="rId5" Type="http://schemas.openxmlformats.org/officeDocument/2006/relationships/hyperlink" Target="http://www.ech.ch/share/page/site/IAM/documentlibrary#filter=path|%2F03%2520Ergebnisse%2FeCH-0170%2F1.0&amp;page=1%20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8"/>
  <sheetViews>
    <sheetView tabSelected="1" zoomScalePageLayoutView="0" workbookViewId="0" topLeftCell="A1">
      <selection activeCell="D3" sqref="D3"/>
    </sheetView>
  </sheetViews>
  <sheetFormatPr defaultColWidth="10.75390625" defaultRowHeight="12.75"/>
  <cols>
    <col min="1" max="1" width="1.875" style="5" customWidth="1"/>
    <col min="2" max="2" width="1.12109375" style="6" customWidth="1"/>
    <col min="3" max="3" width="32.375" style="5" customWidth="1"/>
    <col min="4" max="4" width="78.25390625" style="5" customWidth="1"/>
    <col min="5" max="5" width="14.25390625" style="5" customWidth="1"/>
    <col min="6" max="6" width="10.625" style="42" customWidth="1"/>
    <col min="7" max="7" width="1.75390625" style="33" customWidth="1"/>
    <col min="8" max="8" width="29.25390625" style="33" customWidth="1"/>
    <col min="9" max="9" width="1.75390625" style="33" customWidth="1"/>
    <col min="10" max="10" width="5.375" style="33" customWidth="1"/>
    <col min="11" max="12" width="2.125" style="7" customWidth="1"/>
    <col min="13" max="16384" width="10.75390625" style="5" customWidth="1"/>
  </cols>
  <sheetData>
    <row r="1" spans="2:12" s="3" customFormat="1" ht="7.5" customHeight="1">
      <c r="B1" s="2"/>
      <c r="F1" s="41"/>
      <c r="G1" s="32"/>
      <c r="H1" s="32"/>
      <c r="I1" s="32"/>
      <c r="J1" s="32"/>
      <c r="K1" s="4"/>
      <c r="L1" s="4"/>
    </row>
    <row r="2" spans="2:3" ht="20.25">
      <c r="B2" s="5"/>
      <c r="C2" s="65" t="s">
        <v>165</v>
      </c>
    </row>
    <row r="3" ht="12.75">
      <c r="B3" s="5"/>
    </row>
    <row r="4" spans="2:3" ht="12.75">
      <c r="B4" s="5"/>
      <c r="C4" s="8" t="s">
        <v>166</v>
      </c>
    </row>
    <row r="5" spans="2:3" ht="12.75">
      <c r="B5" s="5"/>
      <c r="C5" s="8"/>
    </row>
    <row r="6" spans="2:3" ht="18">
      <c r="B6" s="5"/>
      <c r="C6" s="60" t="s">
        <v>22</v>
      </c>
    </row>
    <row r="7" spans="2:3" ht="16.5" customHeight="1">
      <c r="B7" s="5"/>
      <c r="C7" s="8" t="s">
        <v>20</v>
      </c>
    </row>
    <row r="8" spans="2:3" ht="12.75">
      <c r="B8" s="5"/>
      <c r="C8" s="8" t="s">
        <v>46</v>
      </c>
    </row>
    <row r="9" spans="2:3" ht="12.75">
      <c r="B9" s="5"/>
      <c r="C9" s="8"/>
    </row>
    <row r="10" spans="2:3" ht="18">
      <c r="B10" s="5"/>
      <c r="C10" s="60" t="s">
        <v>23</v>
      </c>
    </row>
    <row r="11" spans="2:10" ht="18.75" customHeight="1">
      <c r="B11" s="5"/>
      <c r="C11" s="8" t="s">
        <v>1</v>
      </c>
      <c r="G11" s="37"/>
      <c r="H11" s="37"/>
      <c r="I11" s="37"/>
      <c r="J11" s="37"/>
    </row>
    <row r="12" spans="2:10" ht="12.75" customHeight="1">
      <c r="B12" s="5"/>
      <c r="C12" s="8"/>
      <c r="G12" s="37"/>
      <c r="H12" s="37"/>
      <c r="I12" s="37"/>
      <c r="J12" s="37"/>
    </row>
    <row r="13" spans="3:10" ht="13.5" customHeight="1">
      <c r="C13" s="5" t="s">
        <v>64</v>
      </c>
      <c r="D13" s="5" t="s">
        <v>13</v>
      </c>
      <c r="E13" s="5" t="s">
        <v>14</v>
      </c>
      <c r="F13" s="46" t="s">
        <v>15</v>
      </c>
      <c r="G13" s="37"/>
      <c r="H13" s="37"/>
      <c r="I13" s="37"/>
      <c r="J13" s="37" t="s">
        <v>15</v>
      </c>
    </row>
    <row r="14" spans="2:12" s="3" customFormat="1" ht="13.5" customHeight="1">
      <c r="B14" s="2"/>
      <c r="C14" s="3" t="s">
        <v>2</v>
      </c>
      <c r="D14" s="3" t="s">
        <v>43</v>
      </c>
      <c r="E14" s="3" t="s">
        <v>44</v>
      </c>
      <c r="F14" s="41">
        <v>0</v>
      </c>
      <c r="G14" s="38"/>
      <c r="H14" s="38"/>
      <c r="I14" s="38"/>
      <c r="J14" s="38">
        <v>0</v>
      </c>
      <c r="K14" s="4"/>
      <c r="L14" s="4"/>
    </row>
    <row r="15" spans="2:12" s="3" customFormat="1" ht="13.5" customHeight="1">
      <c r="B15" s="2"/>
      <c r="C15" s="3" t="s">
        <v>25</v>
      </c>
      <c r="D15" s="3" t="s">
        <v>45</v>
      </c>
      <c r="E15" s="3" t="s">
        <v>16</v>
      </c>
      <c r="F15" s="41">
        <v>1</v>
      </c>
      <c r="G15" s="38"/>
      <c r="H15" s="38"/>
      <c r="I15" s="38"/>
      <c r="J15" s="38">
        <v>1</v>
      </c>
      <c r="K15" s="4"/>
      <c r="L15" s="4"/>
    </row>
    <row r="16" spans="2:12" s="3" customFormat="1" ht="13.5" customHeight="1">
      <c r="B16" s="2"/>
      <c r="C16" s="3" t="s">
        <v>29</v>
      </c>
      <c r="D16" s="3" t="s">
        <v>17</v>
      </c>
      <c r="E16" s="3" t="s">
        <v>18</v>
      </c>
      <c r="F16" s="41">
        <v>2</v>
      </c>
      <c r="G16" s="38"/>
      <c r="H16" s="38"/>
      <c r="I16" s="38"/>
      <c r="J16" s="38">
        <v>2</v>
      </c>
      <c r="K16" s="4"/>
      <c r="L16" s="4"/>
    </row>
    <row r="17" spans="2:12" s="3" customFormat="1" ht="13.5" customHeight="1">
      <c r="B17" s="2"/>
      <c r="C17" s="3" t="s">
        <v>26</v>
      </c>
      <c r="D17" s="3" t="s">
        <v>47</v>
      </c>
      <c r="E17" s="3" t="s">
        <v>48</v>
      </c>
      <c r="F17" s="41">
        <v>3</v>
      </c>
      <c r="G17" s="38"/>
      <c r="H17" s="38"/>
      <c r="I17" s="38"/>
      <c r="J17" s="38">
        <v>3</v>
      </c>
      <c r="K17" s="4"/>
      <c r="L17" s="4"/>
    </row>
    <row r="18" spans="2:12" s="3" customFormat="1" ht="13.5" customHeight="1">
      <c r="B18" s="2"/>
      <c r="C18" s="3" t="s">
        <v>27</v>
      </c>
      <c r="D18" s="3" t="s">
        <v>0</v>
      </c>
      <c r="E18" s="3" t="s">
        <v>19</v>
      </c>
      <c r="F18" s="41">
        <v>4</v>
      </c>
      <c r="G18" s="38"/>
      <c r="H18" s="38"/>
      <c r="I18" s="38"/>
      <c r="J18" s="38">
        <v>4</v>
      </c>
      <c r="K18" s="4"/>
      <c r="L18" s="4"/>
    </row>
    <row r="19" spans="2:12" s="3" customFormat="1" ht="13.5" customHeight="1">
      <c r="B19" s="2"/>
      <c r="C19" s="3" t="s">
        <v>28</v>
      </c>
      <c r="D19" s="3" t="s">
        <v>49</v>
      </c>
      <c r="E19" s="3" t="s">
        <v>50</v>
      </c>
      <c r="F19" s="41">
        <v>5</v>
      </c>
      <c r="G19" s="38"/>
      <c r="H19" s="38"/>
      <c r="I19" s="38"/>
      <c r="J19" s="38">
        <v>5</v>
      </c>
      <c r="K19" s="4"/>
      <c r="L19" s="4"/>
    </row>
    <row r="20" spans="2:12" s="3" customFormat="1" ht="13.5" customHeight="1">
      <c r="B20" s="2"/>
      <c r="F20" s="41"/>
      <c r="G20" s="38"/>
      <c r="H20" s="38"/>
      <c r="I20" s="38"/>
      <c r="J20" s="38"/>
      <c r="K20" s="4"/>
      <c r="L20" s="4"/>
    </row>
    <row r="21" spans="2:3" ht="18">
      <c r="B21" s="5"/>
      <c r="C21" s="60" t="s">
        <v>3</v>
      </c>
    </row>
    <row r="22" spans="2:4" ht="18.75" customHeight="1">
      <c r="B22" s="5"/>
      <c r="C22" s="8" t="s">
        <v>8</v>
      </c>
      <c r="D22" s="64" t="s">
        <v>6</v>
      </c>
    </row>
    <row r="23" spans="2:4" ht="14.25" customHeight="1">
      <c r="B23" s="5"/>
      <c r="C23" s="8" t="s">
        <v>10</v>
      </c>
      <c r="D23" s="63" t="s">
        <v>9</v>
      </c>
    </row>
    <row r="24" spans="2:12" s="3" customFormat="1" ht="15" customHeight="1">
      <c r="B24" s="2"/>
      <c r="C24" s="8" t="s">
        <v>11</v>
      </c>
      <c r="D24" s="61" t="s">
        <v>4</v>
      </c>
      <c r="F24" s="41"/>
      <c r="G24" s="38"/>
      <c r="H24" s="38"/>
      <c r="I24" s="38"/>
      <c r="J24" s="38"/>
      <c r="K24" s="4"/>
      <c r="L24" s="4"/>
    </row>
    <row r="25" spans="2:12" s="3" customFormat="1" ht="14.25" customHeight="1">
      <c r="B25" s="2"/>
      <c r="C25" s="8" t="s">
        <v>12</v>
      </c>
      <c r="D25" s="62" t="s">
        <v>5</v>
      </c>
      <c r="F25" s="41"/>
      <c r="G25" s="38"/>
      <c r="H25" s="38"/>
      <c r="I25" s="38"/>
      <c r="J25" s="38"/>
      <c r="K25" s="4"/>
      <c r="L25" s="4"/>
    </row>
    <row r="26" spans="2:12" s="3" customFormat="1" ht="14.25" customHeight="1">
      <c r="B26" s="2"/>
      <c r="C26" s="8" t="s">
        <v>163</v>
      </c>
      <c r="D26" s="63" t="s">
        <v>164</v>
      </c>
      <c r="F26" s="41"/>
      <c r="G26" s="38"/>
      <c r="H26" s="38"/>
      <c r="I26" s="38"/>
      <c r="J26" s="38"/>
      <c r="K26" s="4"/>
      <c r="L26" s="4"/>
    </row>
    <row r="27" spans="2:3" ht="12.75">
      <c r="B27" s="5"/>
      <c r="C27" s="3"/>
    </row>
    <row r="28" spans="2:5" ht="18">
      <c r="B28" s="5"/>
      <c r="C28" s="59" t="s">
        <v>21</v>
      </c>
      <c r="E28" s="42"/>
    </row>
    <row r="29" ht="7.5" customHeight="1" thickBot="1"/>
    <row r="30" spans="2:11" ht="13.5" customHeight="1">
      <c r="B30" s="10"/>
      <c r="C30" s="11" t="s">
        <v>97</v>
      </c>
      <c r="D30" s="11"/>
      <c r="E30" s="11"/>
      <c r="F30" s="43"/>
      <c r="G30" s="34"/>
      <c r="H30" s="34"/>
      <c r="I30" s="34"/>
      <c r="J30" s="34"/>
      <c r="K30" s="12"/>
    </row>
    <row r="31" spans="2:11" ht="13.5" customHeight="1" thickBot="1">
      <c r="B31" s="13"/>
      <c r="C31" s="1"/>
      <c r="D31" s="1"/>
      <c r="E31" s="1"/>
      <c r="F31" s="44"/>
      <c r="G31" s="35"/>
      <c r="H31" s="35"/>
      <c r="I31" s="35"/>
      <c r="J31" s="35"/>
      <c r="K31" s="14"/>
    </row>
    <row r="32" spans="2:11" ht="13.5" customHeight="1" thickBot="1">
      <c r="B32" s="13"/>
      <c r="C32" s="1" t="s">
        <v>40</v>
      </c>
      <c r="D32" s="29"/>
      <c r="E32" s="1"/>
      <c r="F32" s="44"/>
      <c r="G32" s="35"/>
      <c r="H32" s="35"/>
      <c r="I32" s="35"/>
      <c r="J32" s="35"/>
      <c r="K32" s="14"/>
    </row>
    <row r="33" spans="2:11" ht="13.5" customHeight="1" thickBot="1">
      <c r="B33" s="13"/>
      <c r="C33" s="1"/>
      <c r="D33" s="1"/>
      <c r="E33" s="1"/>
      <c r="F33" s="44"/>
      <c r="G33" s="35"/>
      <c r="H33" s="35"/>
      <c r="I33" s="35"/>
      <c r="J33" s="35"/>
      <c r="K33" s="14"/>
    </row>
    <row r="34" spans="2:11" ht="13.5" customHeight="1" thickBot="1">
      <c r="B34" s="13"/>
      <c r="C34" s="1" t="s">
        <v>41</v>
      </c>
      <c r="D34" s="29"/>
      <c r="E34" s="1"/>
      <c r="F34" s="44"/>
      <c r="G34" s="35"/>
      <c r="H34" s="35"/>
      <c r="I34" s="35"/>
      <c r="J34" s="35"/>
      <c r="K34" s="14"/>
    </row>
    <row r="35" spans="2:11" ht="13.5" customHeight="1" thickBot="1">
      <c r="B35" s="13"/>
      <c r="C35" s="1"/>
      <c r="D35" s="1"/>
      <c r="E35" s="1"/>
      <c r="F35" s="44"/>
      <c r="G35" s="35"/>
      <c r="H35" s="35"/>
      <c r="I35" s="35"/>
      <c r="J35" s="35"/>
      <c r="K35" s="14"/>
    </row>
    <row r="36" spans="2:11" ht="13.5" customHeight="1" thickBot="1">
      <c r="B36" s="13"/>
      <c r="C36" s="1" t="s">
        <v>51</v>
      </c>
      <c r="D36" s="29"/>
      <c r="E36" s="1"/>
      <c r="F36" s="44"/>
      <c r="G36" s="35"/>
      <c r="H36" s="35"/>
      <c r="I36" s="35"/>
      <c r="J36" s="35"/>
      <c r="K36" s="14"/>
    </row>
    <row r="37" spans="2:11" ht="13.5" customHeight="1" thickBot="1">
      <c r="B37" s="13"/>
      <c r="C37" s="1"/>
      <c r="D37" s="1"/>
      <c r="E37" s="1"/>
      <c r="F37" s="44"/>
      <c r="G37" s="35"/>
      <c r="H37" s="35"/>
      <c r="I37" s="35"/>
      <c r="J37" s="35"/>
      <c r="K37" s="14"/>
    </row>
    <row r="38" spans="2:11" ht="13.5" customHeight="1" thickBot="1">
      <c r="B38" s="13"/>
      <c r="C38" s="1" t="s">
        <v>52</v>
      </c>
      <c r="D38" s="29"/>
      <c r="E38" s="1"/>
      <c r="F38" s="44"/>
      <c r="G38" s="35"/>
      <c r="H38" s="35"/>
      <c r="I38" s="35"/>
      <c r="J38" s="35"/>
      <c r="K38" s="14"/>
    </row>
    <row r="39" spans="2:11" ht="13.5" customHeight="1" thickBot="1">
      <c r="B39" s="15"/>
      <c r="C39" s="16"/>
      <c r="D39" s="16"/>
      <c r="E39" s="16"/>
      <c r="F39" s="45"/>
      <c r="G39" s="36"/>
      <c r="H39" s="36"/>
      <c r="I39" s="36"/>
      <c r="J39" s="36"/>
      <c r="K39" s="17"/>
    </row>
    <row r="40" ht="13.5" customHeight="1" thickBot="1"/>
    <row r="41" spans="2:11" s="20" customFormat="1" ht="13.5" customHeight="1">
      <c r="B41" s="10"/>
      <c r="C41" s="11" t="s">
        <v>96</v>
      </c>
      <c r="D41" s="18"/>
      <c r="E41" s="55" t="s">
        <v>32</v>
      </c>
      <c r="F41" s="50" t="s">
        <v>33</v>
      </c>
      <c r="G41" s="34"/>
      <c r="H41" s="51" t="s">
        <v>34</v>
      </c>
      <c r="I41" s="51"/>
      <c r="J41" s="51" t="s">
        <v>35</v>
      </c>
      <c r="K41" s="19"/>
    </row>
    <row r="42" spans="2:11" ht="13.5" customHeight="1" thickBot="1">
      <c r="B42" s="21"/>
      <c r="C42" s="1"/>
      <c r="D42" s="1"/>
      <c r="E42" s="1"/>
      <c r="F42" s="44"/>
      <c r="G42" s="35"/>
      <c r="H42" s="35"/>
      <c r="I42" s="35"/>
      <c r="J42" s="35"/>
      <c r="K42" s="14"/>
    </row>
    <row r="43" spans="2:11" ht="13.5" customHeight="1" thickBot="1">
      <c r="B43" s="21"/>
      <c r="C43" s="1"/>
      <c r="D43" s="1"/>
      <c r="E43" s="1"/>
      <c r="F43" s="44"/>
      <c r="G43" s="35"/>
      <c r="H43" s="35"/>
      <c r="I43" s="47" t="s">
        <v>36</v>
      </c>
      <c r="J43" s="29">
        <v>3</v>
      </c>
      <c r="K43" s="14"/>
    </row>
    <row r="44" spans="2:11" ht="13.5" customHeight="1" thickBot="1">
      <c r="B44" s="21"/>
      <c r="C44" s="39" t="s">
        <v>95</v>
      </c>
      <c r="D44" s="22"/>
      <c r="E44" s="1"/>
      <c r="F44" s="47" t="str">
        <f>IF(COUNTIF(F45:F51,"#ISTLEER")&gt;=1,"#UNVOLLST",_xlfn.AVERAGEIF(E45:E51,"&lt;&gt;Nicht relevant",F45:F51))</f>
        <v>#UNVOLLST</v>
      </c>
      <c r="G44" s="35"/>
      <c r="H44" s="35"/>
      <c r="I44" s="35"/>
      <c r="J44" s="47" t="e">
        <f>_xlfn.AVERAGEIF(J45:J51,"&lt;&gt;-",J45:J51)</f>
        <v>#NAME?</v>
      </c>
      <c r="K44" s="14"/>
    </row>
    <row r="45" spans="2:11" ht="13.5" customHeight="1" thickBot="1">
      <c r="B45" s="21"/>
      <c r="C45" s="1"/>
      <c r="D45" s="1" t="s">
        <v>65</v>
      </c>
      <c r="E45" s="52"/>
      <c r="F45" s="44" t="str">
        <f aca="true" t="shared" si="0" ref="F45:F51">IF(ISBLANK(E45),"#ISTLEER",IF(E45="Nicht relevant","-",VLOOKUP(E45,$E$14:$F$19,2,FALSE)))</f>
        <v>#ISTLEER</v>
      </c>
      <c r="G45" s="35"/>
      <c r="H45" s="52"/>
      <c r="I45" s="35"/>
      <c r="J45" s="52">
        <f>J$43</f>
        <v>3</v>
      </c>
      <c r="K45" s="14"/>
    </row>
    <row r="46" spans="2:11" ht="13.5" customHeight="1" thickBot="1">
      <c r="B46" s="21"/>
      <c r="C46" s="1"/>
      <c r="D46" s="1" t="s">
        <v>66</v>
      </c>
      <c r="E46" s="53"/>
      <c r="F46" s="44" t="str">
        <f t="shared" si="0"/>
        <v>#ISTLEER</v>
      </c>
      <c r="G46" s="35"/>
      <c r="H46" s="53"/>
      <c r="I46" s="35"/>
      <c r="J46" s="53">
        <f aca="true" t="shared" si="1" ref="J46:J51">J$43</f>
        <v>3</v>
      </c>
      <c r="K46" s="14"/>
    </row>
    <row r="47" spans="2:11" ht="13.5" customHeight="1" thickBot="1">
      <c r="B47" s="21"/>
      <c r="C47" s="1"/>
      <c r="D47" s="1" t="s">
        <v>67</v>
      </c>
      <c r="E47" s="53"/>
      <c r="F47" s="44" t="str">
        <f t="shared" si="0"/>
        <v>#ISTLEER</v>
      </c>
      <c r="G47" s="35"/>
      <c r="H47" s="53"/>
      <c r="I47" s="35"/>
      <c r="J47" s="53">
        <f t="shared" si="1"/>
        <v>3</v>
      </c>
      <c r="K47" s="14"/>
    </row>
    <row r="48" spans="2:11" ht="13.5" customHeight="1" thickBot="1">
      <c r="B48" s="21"/>
      <c r="C48" s="1"/>
      <c r="D48" s="1" t="s">
        <v>68</v>
      </c>
      <c r="E48" s="53"/>
      <c r="F48" s="44" t="str">
        <f t="shared" si="0"/>
        <v>#ISTLEER</v>
      </c>
      <c r="G48" s="35"/>
      <c r="H48" s="53"/>
      <c r="I48" s="35"/>
      <c r="J48" s="53">
        <f t="shared" si="1"/>
        <v>3</v>
      </c>
      <c r="K48" s="14"/>
    </row>
    <row r="49" spans="2:11" ht="13.5" customHeight="1" thickBot="1">
      <c r="B49" s="21"/>
      <c r="C49" s="1"/>
      <c r="D49" s="1" t="s">
        <v>69</v>
      </c>
      <c r="E49" s="53"/>
      <c r="F49" s="44" t="str">
        <f t="shared" si="0"/>
        <v>#ISTLEER</v>
      </c>
      <c r="G49" s="35"/>
      <c r="H49" s="53"/>
      <c r="I49" s="35"/>
      <c r="J49" s="53">
        <f t="shared" si="1"/>
        <v>3</v>
      </c>
      <c r="K49" s="14"/>
    </row>
    <row r="50" spans="2:11" ht="13.5" customHeight="1" thickBot="1">
      <c r="B50" s="21"/>
      <c r="C50" s="1"/>
      <c r="D50" s="1" t="s">
        <v>70</v>
      </c>
      <c r="E50" s="54"/>
      <c r="F50" s="44" t="str">
        <f t="shared" si="0"/>
        <v>#ISTLEER</v>
      </c>
      <c r="G50" s="35"/>
      <c r="H50" s="54"/>
      <c r="I50" s="35"/>
      <c r="J50" s="54">
        <f t="shared" si="1"/>
        <v>3</v>
      </c>
      <c r="K50" s="14"/>
    </row>
    <row r="51" spans="2:11" ht="13.5" customHeight="1" thickBot="1">
      <c r="B51" s="21"/>
      <c r="C51" s="1"/>
      <c r="D51" s="1" t="s">
        <v>71</v>
      </c>
      <c r="E51" s="54"/>
      <c r="F51" s="44" t="str">
        <f t="shared" si="0"/>
        <v>#ISTLEER</v>
      </c>
      <c r="G51" s="35"/>
      <c r="H51" s="54"/>
      <c r="I51" s="35"/>
      <c r="J51" s="54">
        <f t="shared" si="1"/>
        <v>3</v>
      </c>
      <c r="K51" s="14"/>
    </row>
    <row r="52" spans="2:11" ht="13.5" customHeight="1">
      <c r="B52" s="21"/>
      <c r="C52" s="1"/>
      <c r="D52" s="1"/>
      <c r="E52" s="1"/>
      <c r="F52" s="44"/>
      <c r="G52" s="35"/>
      <c r="H52" s="35"/>
      <c r="I52" s="35"/>
      <c r="J52" s="35"/>
      <c r="K52" s="14"/>
    </row>
    <row r="53" spans="2:11" ht="13.5" customHeight="1" thickBot="1">
      <c r="B53" s="21"/>
      <c r="C53" s="39" t="s">
        <v>94</v>
      </c>
      <c r="D53" s="1"/>
      <c r="E53" s="1"/>
      <c r="F53" s="47" t="str">
        <f>IF(COUNTIF(F54:F57,"#ISTLEER")&gt;=1,"#UNVOLLST",_xlfn.AVERAGEIF(E54:E57,"&lt;&gt;Nicht relevant",F54:F57))</f>
        <v>#UNVOLLST</v>
      </c>
      <c r="G53" s="35"/>
      <c r="H53" s="35"/>
      <c r="I53" s="35"/>
      <c r="J53" s="47" t="e">
        <f>_xlfn.AVERAGEIF(J54:J57,"&lt;&gt;-",J54:J57)</f>
        <v>#NAME?</v>
      </c>
      <c r="K53" s="14"/>
    </row>
    <row r="54" spans="2:11" ht="13.5" customHeight="1" thickBot="1">
      <c r="B54" s="21"/>
      <c r="C54" s="1"/>
      <c r="D54" s="1" t="s">
        <v>72</v>
      </c>
      <c r="E54" s="52"/>
      <c r="F54" s="44" t="str">
        <f>IF(ISBLANK(E54),"#ISTLEER",IF(E54="Nicht relevant","-",VLOOKUP(E54,$E$14:$F$19,2,FALSE)))</f>
        <v>#ISTLEER</v>
      </c>
      <c r="G54" s="35"/>
      <c r="H54" s="52"/>
      <c r="I54" s="35"/>
      <c r="J54" s="52">
        <f>J$43</f>
        <v>3</v>
      </c>
      <c r="K54" s="14"/>
    </row>
    <row r="55" spans="2:11" ht="13.5" customHeight="1" thickBot="1">
      <c r="B55" s="21"/>
      <c r="C55" s="1"/>
      <c r="D55" s="1" t="s">
        <v>73</v>
      </c>
      <c r="E55" s="53"/>
      <c r="F55" s="44" t="str">
        <f>IF(ISBLANK(E55),"#ISTLEER",IF(E55="Nicht relevant","-",VLOOKUP(E55,$E$14:$F$19,2,FALSE)))</f>
        <v>#ISTLEER</v>
      </c>
      <c r="G55" s="35"/>
      <c r="H55" s="53"/>
      <c r="I55" s="35"/>
      <c r="J55" s="53">
        <f>J$43</f>
        <v>3</v>
      </c>
      <c r="K55" s="14"/>
    </row>
    <row r="56" spans="2:11" ht="13.5" customHeight="1" thickBot="1">
      <c r="B56" s="21"/>
      <c r="C56" s="1"/>
      <c r="D56" s="1" t="s">
        <v>74</v>
      </c>
      <c r="E56" s="53"/>
      <c r="F56" s="44" t="str">
        <f>IF(ISBLANK(E56),"#ISTLEER",IF(E56="Nicht relevant","-",VLOOKUP(E56,$E$14:$F$19,2,FALSE)))</f>
        <v>#ISTLEER</v>
      </c>
      <c r="G56" s="35"/>
      <c r="H56" s="53"/>
      <c r="I56" s="35"/>
      <c r="J56" s="53">
        <f>J$43</f>
        <v>3</v>
      </c>
      <c r="K56" s="14"/>
    </row>
    <row r="57" spans="2:11" ht="13.5" customHeight="1" thickBot="1">
      <c r="B57" s="21"/>
      <c r="C57" s="1"/>
      <c r="D57" s="1" t="s">
        <v>75</v>
      </c>
      <c r="E57" s="54"/>
      <c r="F57" s="44" t="str">
        <f>IF(ISBLANK(E57),"#ISTLEER",IF(E57="Nicht relevant","-",VLOOKUP(E57,$E$14:$F$19,2,FALSE)))</f>
        <v>#ISTLEER</v>
      </c>
      <c r="G57" s="35"/>
      <c r="H57" s="54"/>
      <c r="I57" s="35"/>
      <c r="J57" s="54">
        <f>J$43</f>
        <v>3</v>
      </c>
      <c r="K57" s="14"/>
    </row>
    <row r="58" spans="2:11" ht="13.5" customHeight="1">
      <c r="B58" s="21"/>
      <c r="C58" s="1"/>
      <c r="D58" s="1"/>
      <c r="E58" s="1"/>
      <c r="F58" s="44"/>
      <c r="G58" s="35"/>
      <c r="H58" s="35"/>
      <c r="I58" s="35"/>
      <c r="J58" s="35"/>
      <c r="K58" s="14"/>
    </row>
    <row r="59" spans="2:11" ht="13.5" customHeight="1" thickBot="1">
      <c r="B59" s="21"/>
      <c r="C59" s="39" t="s">
        <v>93</v>
      </c>
      <c r="D59" s="1"/>
      <c r="E59" s="1"/>
      <c r="F59" s="47" t="str">
        <f>IF(COUNTIF(F60:F65,"#ISTLEER")&gt;=1,"#UNVOLLST",_xlfn.AVERAGEIF(E60:E65,"&lt;&gt;Nicht relevant",F60:F65))</f>
        <v>#UNVOLLST</v>
      </c>
      <c r="G59" s="35"/>
      <c r="H59" s="35"/>
      <c r="I59" s="35"/>
      <c r="J59" s="47" t="e">
        <f>_xlfn.AVERAGEIF(J60:J65,"&lt;&gt;-",J60:J65)</f>
        <v>#NAME?</v>
      </c>
      <c r="K59" s="14"/>
    </row>
    <row r="60" spans="2:11" ht="13.5" customHeight="1" thickBot="1">
      <c r="B60" s="21"/>
      <c r="C60" s="1"/>
      <c r="D60" s="1" t="s">
        <v>76</v>
      </c>
      <c r="E60" s="52"/>
      <c r="F60" s="44" t="str">
        <f aca="true" t="shared" si="2" ref="F60:F65">IF(ISBLANK(E60),"#ISTLEER",IF(E60="Nicht relevant","-",VLOOKUP(E60,$E$14:$F$19,2,FALSE)))</f>
        <v>#ISTLEER</v>
      </c>
      <c r="G60" s="35"/>
      <c r="H60" s="52"/>
      <c r="I60" s="35"/>
      <c r="J60" s="52">
        <f aca="true" t="shared" si="3" ref="J60:J65">J$43</f>
        <v>3</v>
      </c>
      <c r="K60" s="14"/>
    </row>
    <row r="61" spans="2:11" ht="13.5" customHeight="1" thickBot="1">
      <c r="B61" s="21"/>
      <c r="C61" s="1"/>
      <c r="D61" s="1" t="s">
        <v>77</v>
      </c>
      <c r="E61" s="53"/>
      <c r="F61" s="44" t="str">
        <f t="shared" si="2"/>
        <v>#ISTLEER</v>
      </c>
      <c r="G61" s="35"/>
      <c r="H61" s="53"/>
      <c r="I61" s="35"/>
      <c r="J61" s="53">
        <f t="shared" si="3"/>
        <v>3</v>
      </c>
      <c r="K61" s="14"/>
    </row>
    <row r="62" spans="2:11" ht="13.5" customHeight="1" thickBot="1">
      <c r="B62" s="21"/>
      <c r="C62" s="1"/>
      <c r="D62" s="1" t="s">
        <v>78</v>
      </c>
      <c r="E62" s="53"/>
      <c r="F62" s="44" t="str">
        <f t="shared" si="2"/>
        <v>#ISTLEER</v>
      </c>
      <c r="G62" s="35"/>
      <c r="H62" s="53"/>
      <c r="I62" s="35"/>
      <c r="J62" s="53">
        <f t="shared" si="3"/>
        <v>3</v>
      </c>
      <c r="K62" s="14"/>
    </row>
    <row r="63" spans="2:11" ht="13.5" customHeight="1" thickBot="1">
      <c r="B63" s="21"/>
      <c r="C63" s="1"/>
      <c r="D63" s="1" t="s">
        <v>79</v>
      </c>
      <c r="E63" s="54"/>
      <c r="F63" s="44" t="str">
        <f t="shared" si="2"/>
        <v>#ISTLEER</v>
      </c>
      <c r="G63" s="35"/>
      <c r="H63" s="54"/>
      <c r="I63" s="35"/>
      <c r="J63" s="54">
        <f t="shared" si="3"/>
        <v>3</v>
      </c>
      <c r="K63" s="14"/>
    </row>
    <row r="64" spans="2:11" ht="13.5" customHeight="1" thickBot="1">
      <c r="B64" s="21"/>
      <c r="C64" s="1"/>
      <c r="D64" s="1" t="s">
        <v>80</v>
      </c>
      <c r="E64" s="54"/>
      <c r="F64" s="44" t="str">
        <f t="shared" si="2"/>
        <v>#ISTLEER</v>
      </c>
      <c r="G64" s="35"/>
      <c r="H64" s="54"/>
      <c r="I64" s="35"/>
      <c r="J64" s="54">
        <f t="shared" si="3"/>
        <v>3</v>
      </c>
      <c r="K64" s="14"/>
    </row>
    <row r="65" spans="2:11" ht="13.5" customHeight="1" thickBot="1">
      <c r="B65" s="21"/>
      <c r="C65" s="1"/>
      <c r="D65" s="1" t="s">
        <v>81</v>
      </c>
      <c r="E65" s="54"/>
      <c r="F65" s="44" t="str">
        <f t="shared" si="2"/>
        <v>#ISTLEER</v>
      </c>
      <c r="G65" s="35"/>
      <c r="H65" s="54"/>
      <c r="I65" s="35"/>
      <c r="J65" s="54">
        <f t="shared" si="3"/>
        <v>3</v>
      </c>
      <c r="K65" s="14"/>
    </row>
    <row r="66" spans="2:11" ht="13.5" customHeight="1">
      <c r="B66" s="21"/>
      <c r="C66" s="1"/>
      <c r="D66" s="1"/>
      <c r="E66" s="1"/>
      <c r="F66" s="44"/>
      <c r="G66" s="35"/>
      <c r="H66" s="35"/>
      <c r="I66" s="35"/>
      <c r="J66" s="35"/>
      <c r="K66" s="14"/>
    </row>
    <row r="67" spans="2:11" ht="13.5" customHeight="1" thickBot="1">
      <c r="B67" s="21"/>
      <c r="C67" s="39" t="s">
        <v>92</v>
      </c>
      <c r="D67" s="1"/>
      <c r="E67" s="1"/>
      <c r="F67" s="47" t="str">
        <f>IF(COUNTIF(F68:F70,"#ISTLEER")&gt;=1,"#UNVOLLST",_xlfn.AVERAGEIF(E68:E70,"&lt;&gt;Nicht relevant",F68:F70))</f>
        <v>#UNVOLLST</v>
      </c>
      <c r="G67" s="35"/>
      <c r="H67" s="35"/>
      <c r="I67" s="35"/>
      <c r="J67" s="47" t="e">
        <f>_xlfn.AVERAGEIF(J68:J70,"&lt;&gt;-",J68:J70)</f>
        <v>#NAME?</v>
      </c>
      <c r="K67" s="14"/>
    </row>
    <row r="68" spans="2:11" ht="13.5" customHeight="1" thickBot="1">
      <c r="B68" s="21"/>
      <c r="C68" s="39"/>
      <c r="D68" s="1" t="s">
        <v>82</v>
      </c>
      <c r="E68" s="52"/>
      <c r="F68" s="44" t="str">
        <f>IF(ISBLANK(E68),"#ISTLEER",IF(E68="Nicht relevant","-",VLOOKUP(E68,$E$14:$F$19,2,FALSE)))</f>
        <v>#ISTLEER</v>
      </c>
      <c r="G68" s="35"/>
      <c r="H68" s="52"/>
      <c r="I68" s="35"/>
      <c r="J68" s="52">
        <f>J$43</f>
        <v>3</v>
      </c>
      <c r="K68" s="14"/>
    </row>
    <row r="69" spans="2:11" ht="13.5" customHeight="1" thickBot="1">
      <c r="B69" s="21"/>
      <c r="C69" s="1"/>
      <c r="D69" s="1" t="s">
        <v>83</v>
      </c>
      <c r="E69" s="56"/>
      <c r="F69" s="44" t="str">
        <f>IF(ISBLANK(E69),"#ISTLEER",IF(E69="Nicht relevant","-",VLOOKUP(E69,$E$14:$F$19,2,FALSE)))</f>
        <v>#ISTLEER</v>
      </c>
      <c r="G69" s="35"/>
      <c r="H69" s="53"/>
      <c r="I69" s="35"/>
      <c r="J69" s="53">
        <f>J$43</f>
        <v>3</v>
      </c>
      <c r="K69" s="14"/>
    </row>
    <row r="70" spans="2:11" ht="13.5" customHeight="1" thickBot="1">
      <c r="B70" s="21"/>
      <c r="C70" s="1"/>
      <c r="D70" s="1" t="s">
        <v>84</v>
      </c>
      <c r="E70" s="54"/>
      <c r="F70" s="44" t="str">
        <f>IF(ISBLANK(E70),"#ISTLEER",IF(E70="Nicht relevant","-",VLOOKUP(E70,$E$14:$F$19,2,FALSE)))</f>
        <v>#ISTLEER</v>
      </c>
      <c r="G70" s="35"/>
      <c r="H70" s="54"/>
      <c r="I70" s="49"/>
      <c r="J70" s="54">
        <f>J$43</f>
        <v>3</v>
      </c>
      <c r="K70" s="14"/>
    </row>
    <row r="71" spans="2:11" ht="13.5" customHeight="1">
      <c r="B71" s="21"/>
      <c r="C71" s="1"/>
      <c r="D71" s="1"/>
      <c r="E71" s="1"/>
      <c r="F71" s="44"/>
      <c r="G71" s="35"/>
      <c r="H71" s="35"/>
      <c r="I71" s="35"/>
      <c r="J71" s="35"/>
      <c r="K71" s="14"/>
    </row>
    <row r="72" spans="2:11" ht="13.5" customHeight="1">
      <c r="B72" s="21"/>
      <c r="C72" s="1"/>
      <c r="D72" s="1"/>
      <c r="E72" s="44" t="s">
        <v>37</v>
      </c>
      <c r="F72" s="48" t="str">
        <f>IF(COUNTIF(F45:F70,"#ISTLEER")&gt;=1,"#UNVOLLST",AVERAGE(F44,F53,F59,F67))</f>
        <v>#UNVOLLST</v>
      </c>
      <c r="G72" s="35"/>
      <c r="H72" s="35"/>
      <c r="I72" s="44" t="s">
        <v>37</v>
      </c>
      <c r="J72" s="48" t="e">
        <f>AVERAGE(J44,J53,J59,J67)</f>
        <v>#NAME?</v>
      </c>
      <c r="K72" s="14"/>
    </row>
    <row r="73" spans="2:11" ht="13.5" customHeight="1" thickBot="1">
      <c r="B73" s="15"/>
      <c r="C73" s="16"/>
      <c r="D73" s="16"/>
      <c r="E73" s="16"/>
      <c r="F73" s="45"/>
      <c r="G73" s="36"/>
      <c r="H73" s="36"/>
      <c r="I73" s="36"/>
      <c r="J73" s="36"/>
      <c r="K73" s="17"/>
    </row>
    <row r="74" ht="13.5" customHeight="1" thickBot="1"/>
    <row r="75" spans="2:11" s="20" customFormat="1" ht="13.5" customHeight="1">
      <c r="B75" s="10"/>
      <c r="C75" s="11" t="s">
        <v>85</v>
      </c>
      <c r="D75" s="18"/>
      <c r="E75" s="55" t="s">
        <v>38</v>
      </c>
      <c r="F75" s="50" t="s">
        <v>33</v>
      </c>
      <c r="G75" s="34"/>
      <c r="H75" s="51" t="s">
        <v>34</v>
      </c>
      <c r="I75" s="51"/>
      <c r="J75" s="51" t="s">
        <v>35</v>
      </c>
      <c r="K75" s="19"/>
    </row>
    <row r="76" spans="2:11" ht="13.5" customHeight="1" thickBot="1">
      <c r="B76" s="21"/>
      <c r="C76" s="1"/>
      <c r="D76" s="1"/>
      <c r="E76" s="1"/>
      <c r="F76" s="44"/>
      <c r="G76" s="35"/>
      <c r="H76" s="35"/>
      <c r="I76" s="35"/>
      <c r="J76" s="35"/>
      <c r="K76" s="14"/>
    </row>
    <row r="77" spans="2:11" ht="13.5" customHeight="1" thickBot="1">
      <c r="B77" s="21"/>
      <c r="C77" s="1"/>
      <c r="D77" s="1"/>
      <c r="E77" s="1"/>
      <c r="F77" s="44"/>
      <c r="G77" s="35"/>
      <c r="H77" s="35"/>
      <c r="I77" s="47" t="s">
        <v>39</v>
      </c>
      <c r="J77" s="29">
        <v>3</v>
      </c>
      <c r="K77" s="14"/>
    </row>
    <row r="78" spans="2:11" ht="13.5" customHeight="1" thickBot="1">
      <c r="B78" s="21"/>
      <c r="C78" s="39" t="s">
        <v>91</v>
      </c>
      <c r="D78" s="1"/>
      <c r="E78" s="1"/>
      <c r="F78" s="47" t="str">
        <f>IF(COUNTIF(F79:F81,"#ISTLEER")&gt;=1,"#UNVOLLST",_xlfn.AVERAGEIF(E79:E81,"&lt;&gt;Nicht relevant",F79:F81))</f>
        <v>#UNVOLLST</v>
      </c>
      <c r="G78" s="35"/>
      <c r="H78" s="35"/>
      <c r="I78" s="35"/>
      <c r="J78" s="47" t="e">
        <f>_xlfn.AVERAGEIF(J79:J81,"&lt;&gt;-",J79:J81)</f>
        <v>#NAME?</v>
      </c>
      <c r="K78" s="14"/>
    </row>
    <row r="79" spans="2:11" ht="13.5" customHeight="1" thickBot="1">
      <c r="B79" s="21"/>
      <c r="C79" s="1"/>
      <c r="D79" s="1" t="s">
        <v>86</v>
      </c>
      <c r="E79" s="52"/>
      <c r="F79" s="44" t="str">
        <f>IF(ISBLANK(E79),"#ISTLEER",IF(E79="Nicht relevant","-",VLOOKUP(E79,$E$14:$F$19,2,FALSE)))</f>
        <v>#ISTLEER</v>
      </c>
      <c r="G79" s="35"/>
      <c r="H79" s="52"/>
      <c r="I79" s="35"/>
      <c r="J79" s="52">
        <f>J$77</f>
        <v>3</v>
      </c>
      <c r="K79" s="14"/>
    </row>
    <row r="80" spans="2:11" ht="13.5" customHeight="1" thickBot="1">
      <c r="B80" s="21"/>
      <c r="C80" s="1"/>
      <c r="D80" s="1" t="s">
        <v>87</v>
      </c>
      <c r="E80" s="53"/>
      <c r="F80" s="44" t="str">
        <f>IF(ISBLANK(E80),"#ISTLEER",IF(E80="Nicht relevant","-",VLOOKUP(E80,$E$14:$F$19,2,FALSE)))</f>
        <v>#ISTLEER</v>
      </c>
      <c r="G80" s="35"/>
      <c r="H80" s="53"/>
      <c r="I80" s="35"/>
      <c r="J80" s="53">
        <f>J$77</f>
        <v>3</v>
      </c>
      <c r="K80" s="14"/>
    </row>
    <row r="81" spans="2:11" ht="13.5" customHeight="1" thickBot="1">
      <c r="B81" s="21"/>
      <c r="C81" s="1"/>
      <c r="D81" s="1" t="s">
        <v>88</v>
      </c>
      <c r="E81" s="54"/>
      <c r="F81" s="44" t="str">
        <f>IF(ISBLANK(E81),"#ISTLEER",IF(E81="Nicht relevant","-",VLOOKUP(E81,$E$14:$F$19,2,FALSE)))</f>
        <v>#ISTLEER</v>
      </c>
      <c r="G81" s="35"/>
      <c r="H81" s="54"/>
      <c r="I81" s="35"/>
      <c r="J81" s="54">
        <f>J$77</f>
        <v>3</v>
      </c>
      <c r="K81" s="14"/>
    </row>
    <row r="82" spans="2:11" ht="13.5" customHeight="1">
      <c r="B82" s="21"/>
      <c r="C82" s="1"/>
      <c r="D82" s="1"/>
      <c r="E82" s="1"/>
      <c r="F82" s="44"/>
      <c r="G82" s="35"/>
      <c r="H82" s="35"/>
      <c r="I82" s="35"/>
      <c r="J82" s="35"/>
      <c r="K82" s="14"/>
    </row>
    <row r="83" spans="2:11" ht="13.5" customHeight="1">
      <c r="B83" s="21"/>
      <c r="C83" s="1"/>
      <c r="D83" s="1"/>
      <c r="E83" s="44" t="s">
        <v>37</v>
      </c>
      <c r="F83" s="48" t="str">
        <f>IF(COUNTIF(F79:F81,"#ISTLEER")&gt;=1,"#UNVOLLST",AVERAGE(F78))</f>
        <v>#UNVOLLST</v>
      </c>
      <c r="G83" s="35"/>
      <c r="H83" s="35"/>
      <c r="I83" s="44" t="s">
        <v>37</v>
      </c>
      <c r="J83" s="48" t="e">
        <f>AVERAGE(J78)</f>
        <v>#NAME?</v>
      </c>
      <c r="K83" s="14"/>
    </row>
    <row r="84" spans="2:11" ht="13.5" customHeight="1" thickBot="1">
      <c r="B84" s="15"/>
      <c r="C84" s="16"/>
      <c r="D84" s="16"/>
      <c r="E84" s="16"/>
      <c r="F84" s="45"/>
      <c r="G84" s="36"/>
      <c r="H84" s="36"/>
      <c r="I84" s="36"/>
      <c r="J84" s="36"/>
      <c r="K84" s="17"/>
    </row>
    <row r="85" ht="13.5" customHeight="1" thickBot="1"/>
    <row r="86" spans="2:11" s="20" customFormat="1" ht="13.5" customHeight="1">
      <c r="B86" s="10"/>
      <c r="C86" s="11" t="s">
        <v>98</v>
      </c>
      <c r="D86" s="18"/>
      <c r="E86" s="55" t="s">
        <v>38</v>
      </c>
      <c r="F86" s="50" t="s">
        <v>33</v>
      </c>
      <c r="G86" s="34"/>
      <c r="H86" s="51" t="s">
        <v>34</v>
      </c>
      <c r="I86" s="51"/>
      <c r="J86" s="51" t="s">
        <v>35</v>
      </c>
      <c r="K86" s="19"/>
    </row>
    <row r="87" spans="2:11" ht="13.5" customHeight="1" thickBot="1">
      <c r="B87" s="21"/>
      <c r="C87" s="1"/>
      <c r="D87" s="1"/>
      <c r="E87" s="1"/>
      <c r="F87" s="44"/>
      <c r="G87" s="35"/>
      <c r="H87" s="35"/>
      <c r="I87" s="35"/>
      <c r="J87" s="35"/>
      <c r="K87" s="14"/>
    </row>
    <row r="88" spans="2:11" ht="13.5" customHeight="1" thickBot="1">
      <c r="B88" s="21"/>
      <c r="C88" s="1"/>
      <c r="D88" s="1"/>
      <c r="E88" s="1"/>
      <c r="F88" s="44"/>
      <c r="G88" s="35"/>
      <c r="H88" s="35"/>
      <c r="I88" s="47" t="s">
        <v>39</v>
      </c>
      <c r="J88" s="29">
        <v>3</v>
      </c>
      <c r="K88" s="14"/>
    </row>
    <row r="89" spans="2:11" ht="13.5" customHeight="1" thickBot="1">
      <c r="B89" s="21"/>
      <c r="C89" s="39" t="s">
        <v>89</v>
      </c>
      <c r="D89" s="1"/>
      <c r="E89" s="1"/>
      <c r="F89" s="47" t="str">
        <f>IF(COUNTIF(F90:F92,"#ISTLEER")&gt;=1,"#UNVOLLST",_xlfn.AVERAGEIF(E90:E92,"&lt;&gt;Nicht relevant",F90:F92))</f>
        <v>#UNVOLLST</v>
      </c>
      <c r="G89" s="35"/>
      <c r="H89" s="35"/>
      <c r="I89" s="35"/>
      <c r="J89" s="47" t="e">
        <f>_xlfn.AVERAGEIF(J90:J92,"&lt;&gt;-",J90:J92)</f>
        <v>#NAME?</v>
      </c>
      <c r="K89" s="14"/>
    </row>
    <row r="90" spans="2:11" ht="13.5" customHeight="1" thickBot="1">
      <c r="B90" s="21"/>
      <c r="C90" s="1"/>
      <c r="D90" s="1" t="s">
        <v>100</v>
      </c>
      <c r="E90" s="52"/>
      <c r="F90" s="44" t="str">
        <f>IF(ISBLANK(E90),"#ISTLEER",IF(E90="Nicht relevant","-",VLOOKUP(E90,$E$14:$F$19,2,FALSE)))</f>
        <v>#ISTLEER</v>
      </c>
      <c r="G90" s="35"/>
      <c r="H90" s="52"/>
      <c r="I90" s="35"/>
      <c r="J90" s="52">
        <f>J$88</f>
        <v>3</v>
      </c>
      <c r="K90" s="14"/>
    </row>
    <row r="91" spans="2:11" ht="13.5" customHeight="1" thickBot="1">
      <c r="B91" s="21"/>
      <c r="C91" s="1"/>
      <c r="D91" s="1" t="s">
        <v>101</v>
      </c>
      <c r="E91" s="53"/>
      <c r="F91" s="44" t="str">
        <f>IF(ISBLANK(E91),"#ISTLEER",IF(E91="Nicht relevant","-",VLOOKUP(E91,$E$14:$F$19,2,FALSE)))</f>
        <v>#ISTLEER</v>
      </c>
      <c r="G91" s="35"/>
      <c r="H91" s="53"/>
      <c r="I91" s="35"/>
      <c r="J91" s="53">
        <f>J$88</f>
        <v>3</v>
      </c>
      <c r="K91" s="14"/>
    </row>
    <row r="92" spans="2:11" ht="13.5" customHeight="1" thickBot="1">
      <c r="B92" s="21"/>
      <c r="C92" s="1"/>
      <c r="D92" s="1" t="s">
        <v>102</v>
      </c>
      <c r="E92" s="54"/>
      <c r="F92" s="44" t="str">
        <f>IF(ISBLANK(E92),"#ISTLEER",IF(E92="Nicht relevant","-",VLOOKUP(E92,$E$14:$F$19,2,FALSE)))</f>
        <v>#ISTLEER</v>
      </c>
      <c r="G92" s="35"/>
      <c r="H92" s="54"/>
      <c r="I92" s="35"/>
      <c r="J92" s="54">
        <f>J$88</f>
        <v>3</v>
      </c>
      <c r="K92" s="14"/>
    </row>
    <row r="93" spans="2:11" ht="13.5" customHeight="1">
      <c r="B93" s="21"/>
      <c r="C93" s="1"/>
      <c r="D93" s="1"/>
      <c r="E93" s="1"/>
      <c r="F93" s="44"/>
      <c r="G93" s="35"/>
      <c r="H93" s="35"/>
      <c r="I93" s="35"/>
      <c r="J93" s="35"/>
      <c r="K93" s="14"/>
    </row>
    <row r="94" spans="2:11" ht="13.5" customHeight="1" thickBot="1">
      <c r="B94" s="21"/>
      <c r="C94" s="39" t="s">
        <v>90</v>
      </c>
      <c r="D94" s="1"/>
      <c r="E94" s="1"/>
      <c r="F94" s="47" t="str">
        <f>IF(COUNTIF(F95:F96,"#ISTLEER")&gt;=1,"#UNVOLLST",_xlfn.AVERAGEIF(E95:E96,"&lt;&gt;Nicht relevant",F95:F96))</f>
        <v>#UNVOLLST</v>
      </c>
      <c r="G94" s="35"/>
      <c r="H94" s="35"/>
      <c r="I94" s="35"/>
      <c r="J94" s="47" t="e">
        <f>_xlfn.AVERAGEIF(J95:J96,"&lt;&gt;-",J95:J96)</f>
        <v>#NAME?</v>
      </c>
      <c r="K94" s="14"/>
    </row>
    <row r="95" spans="2:11" ht="13.5" customHeight="1" thickBot="1">
      <c r="B95" s="21"/>
      <c r="C95" s="1"/>
      <c r="D95" s="1" t="s">
        <v>103</v>
      </c>
      <c r="E95" s="52"/>
      <c r="F95" s="44" t="str">
        <f>IF(ISBLANK(E95),"#ISTLEER",IF(E95="Nicht relevant","-",VLOOKUP(E95,$E$14:$F$19,2,FALSE)))</f>
        <v>#ISTLEER</v>
      </c>
      <c r="G95" s="35"/>
      <c r="H95" s="52"/>
      <c r="I95" s="35"/>
      <c r="J95" s="52">
        <f>J$88</f>
        <v>3</v>
      </c>
      <c r="K95" s="14"/>
    </row>
    <row r="96" spans="2:11" ht="13.5" customHeight="1" thickBot="1">
      <c r="B96" s="21"/>
      <c r="C96" s="1"/>
      <c r="D96" s="1" t="s">
        <v>104</v>
      </c>
      <c r="E96" s="54"/>
      <c r="F96" s="44" t="str">
        <f>IF(ISBLANK(E96),"#ISTLEER",IF(E96="Nicht relevant","-",VLOOKUP(E96,$E$14:$F$19,2,FALSE)))</f>
        <v>#ISTLEER</v>
      </c>
      <c r="G96" s="35"/>
      <c r="H96" s="54"/>
      <c r="I96" s="49"/>
      <c r="J96" s="54">
        <f>J$88</f>
        <v>3</v>
      </c>
      <c r="K96" s="14"/>
    </row>
    <row r="97" spans="2:11" ht="13.5" customHeight="1">
      <c r="B97" s="21"/>
      <c r="C97" s="1"/>
      <c r="D97" s="1"/>
      <c r="E97" s="1"/>
      <c r="F97" s="44"/>
      <c r="G97" s="35"/>
      <c r="H97" s="35"/>
      <c r="I97" s="35"/>
      <c r="J97" s="35"/>
      <c r="K97" s="14"/>
    </row>
    <row r="98" spans="2:11" ht="13.5" customHeight="1" thickBot="1">
      <c r="B98" s="21"/>
      <c r="C98" s="39" t="s">
        <v>99</v>
      </c>
      <c r="D98" s="1"/>
      <c r="E98" s="1"/>
      <c r="F98" s="47" t="str">
        <f>IF(COUNTIF(F99:F100,"#ISTLEER")&gt;=1,"#UNVOLLST",_xlfn.AVERAGEIF(E99:E100,"&lt;&gt;Nicht relevant",F99:F100))</f>
        <v>#UNVOLLST</v>
      </c>
      <c r="G98" s="35"/>
      <c r="H98" s="35"/>
      <c r="I98" s="35"/>
      <c r="J98" s="47" t="e">
        <f>_xlfn.AVERAGEIF(J99:J100,"&lt;&gt;-",J99:J100)</f>
        <v>#NAME?</v>
      </c>
      <c r="K98" s="14"/>
    </row>
    <row r="99" spans="2:11" ht="13.5" customHeight="1" thickBot="1">
      <c r="B99" s="21"/>
      <c r="C99" s="1"/>
      <c r="D99" s="1" t="s">
        <v>105</v>
      </c>
      <c r="E99" s="52"/>
      <c r="F99" s="44" t="str">
        <f>IF(ISBLANK(E99),"#ISTLEER",IF(E99="Nicht relevant","-",VLOOKUP(E99,$E$14:$F$19,2,FALSE)))</f>
        <v>#ISTLEER</v>
      </c>
      <c r="G99" s="35"/>
      <c r="H99" s="52"/>
      <c r="I99" s="35"/>
      <c r="J99" s="52">
        <f>J$88</f>
        <v>3</v>
      </c>
      <c r="K99" s="14"/>
    </row>
    <row r="100" spans="2:11" ht="13.5" customHeight="1" thickBot="1">
      <c r="B100" s="21"/>
      <c r="C100" s="1"/>
      <c r="D100" s="1" t="s">
        <v>106</v>
      </c>
      <c r="E100" s="54"/>
      <c r="F100" s="44" t="str">
        <f>IF(ISBLANK(E100),"#ISTLEER",IF(E100="Nicht relevant","-",VLOOKUP(E100,$E$14:$F$19,2,FALSE)))</f>
        <v>#ISTLEER</v>
      </c>
      <c r="G100" s="35"/>
      <c r="H100" s="54"/>
      <c r="I100" s="49"/>
      <c r="J100" s="54">
        <f>J$88</f>
        <v>3</v>
      </c>
      <c r="K100" s="14"/>
    </row>
    <row r="101" spans="2:11" ht="13.5" customHeight="1">
      <c r="B101" s="21"/>
      <c r="C101" s="1"/>
      <c r="D101" s="1"/>
      <c r="E101" s="1"/>
      <c r="F101" s="44"/>
      <c r="G101" s="35"/>
      <c r="H101" s="35"/>
      <c r="I101" s="35"/>
      <c r="J101" s="35"/>
      <c r="K101" s="14"/>
    </row>
    <row r="102" spans="2:11" ht="13.5" customHeight="1">
      <c r="B102" s="21"/>
      <c r="C102" s="1"/>
      <c r="D102" s="1"/>
      <c r="E102" s="44" t="s">
        <v>37</v>
      </c>
      <c r="F102" s="48" t="str">
        <f>IF(COUNTIF(F90:F100,"#ISTLEER")&gt;=1,"#UNVOLLST",AVERAGE(F89,F94,F98))</f>
        <v>#UNVOLLST</v>
      </c>
      <c r="G102" s="35"/>
      <c r="H102" s="35"/>
      <c r="I102" s="44" t="s">
        <v>37</v>
      </c>
      <c r="J102" s="48" t="e">
        <f>AVERAGE(J89,J94,J98)</f>
        <v>#NAME?</v>
      </c>
      <c r="K102" s="14"/>
    </row>
    <row r="103" spans="2:11" ht="13.5" customHeight="1" thickBot="1">
      <c r="B103" s="15"/>
      <c r="C103" s="16"/>
      <c r="D103" s="16"/>
      <c r="E103" s="16"/>
      <c r="F103" s="45"/>
      <c r="G103" s="36"/>
      <c r="H103" s="36"/>
      <c r="I103" s="36"/>
      <c r="J103" s="36"/>
      <c r="K103" s="17"/>
    </row>
    <row r="104" ht="13.5" customHeight="1" thickBot="1"/>
    <row r="105" spans="2:11" s="20" customFormat="1" ht="13.5" customHeight="1">
      <c r="B105" s="10"/>
      <c r="C105" s="11" t="s">
        <v>107</v>
      </c>
      <c r="D105" s="18"/>
      <c r="E105" s="55" t="s">
        <v>38</v>
      </c>
      <c r="F105" s="50" t="s">
        <v>33</v>
      </c>
      <c r="G105" s="34"/>
      <c r="H105" s="51" t="s">
        <v>34</v>
      </c>
      <c r="I105" s="51"/>
      <c r="J105" s="51" t="s">
        <v>35</v>
      </c>
      <c r="K105" s="19"/>
    </row>
    <row r="106" spans="2:11" ht="13.5" customHeight="1" thickBot="1">
      <c r="B106" s="40"/>
      <c r="C106" s="1"/>
      <c r="D106" s="1"/>
      <c r="E106" s="1"/>
      <c r="F106" s="44"/>
      <c r="G106" s="35"/>
      <c r="H106" s="35"/>
      <c r="I106" s="35"/>
      <c r="J106" s="35"/>
      <c r="K106" s="14"/>
    </row>
    <row r="107" spans="2:11" ht="13.5" customHeight="1" thickBot="1">
      <c r="B107" s="13"/>
      <c r="C107" s="1"/>
      <c r="D107" s="1"/>
      <c r="E107" s="1"/>
      <c r="F107" s="44"/>
      <c r="G107" s="35"/>
      <c r="H107" s="35"/>
      <c r="I107" s="47" t="s">
        <v>39</v>
      </c>
      <c r="J107" s="29">
        <v>3</v>
      </c>
      <c r="K107" s="14"/>
    </row>
    <row r="108" spans="2:11" ht="13.5" customHeight="1" thickBot="1">
      <c r="B108" s="13"/>
      <c r="C108" s="39" t="s">
        <v>108</v>
      </c>
      <c r="D108" s="22"/>
      <c r="E108" s="1"/>
      <c r="F108" s="47" t="str">
        <f>IF(COUNTIF(F109:F113,"#ISTLEER")&gt;=1,"#UNVOLLST",_xlfn.AVERAGEIF(E109:E113,"&lt;&gt;Nicht relevant",F109:F113))</f>
        <v>#UNVOLLST</v>
      </c>
      <c r="G108" s="35"/>
      <c r="H108" s="35"/>
      <c r="I108" s="35"/>
      <c r="J108" s="47" t="e">
        <f>_xlfn.AVERAGEIF(J109:J113,"&lt;&gt;-",J109:J113)</f>
        <v>#NAME?</v>
      </c>
      <c r="K108" s="14"/>
    </row>
    <row r="109" spans="2:11" ht="13.5" customHeight="1" thickBot="1">
      <c r="B109" s="13"/>
      <c r="C109" s="1"/>
      <c r="D109" s="1" t="s">
        <v>113</v>
      </c>
      <c r="E109" s="52"/>
      <c r="F109" s="44" t="str">
        <f>IF(ISBLANK(E109),"#ISTLEER",IF(E109="Nicht relevant","-",VLOOKUP(E109,$E$14:$F$19,2,FALSE)))</f>
        <v>#ISTLEER</v>
      </c>
      <c r="G109" s="35"/>
      <c r="H109" s="52"/>
      <c r="I109" s="35"/>
      <c r="J109" s="52">
        <f>J$107</f>
        <v>3</v>
      </c>
      <c r="K109" s="14"/>
    </row>
    <row r="110" spans="2:11" ht="13.5" customHeight="1" thickBot="1">
      <c r="B110" s="13"/>
      <c r="C110" s="1"/>
      <c r="D110" s="1" t="s">
        <v>114</v>
      </c>
      <c r="E110" s="53"/>
      <c r="F110" s="44" t="str">
        <f>IF(ISBLANK(E110),"#ISTLEER",IF(E110="Nicht relevant","-",VLOOKUP(E110,$E$14:$F$19,2,FALSE)))</f>
        <v>#ISTLEER</v>
      </c>
      <c r="G110" s="35"/>
      <c r="H110" s="53"/>
      <c r="I110" s="35"/>
      <c r="J110" s="53">
        <f>J$107</f>
        <v>3</v>
      </c>
      <c r="K110" s="14"/>
    </row>
    <row r="111" spans="2:11" ht="13.5" customHeight="1" thickBot="1">
      <c r="B111" s="13"/>
      <c r="C111" s="1"/>
      <c r="D111" s="1" t="s">
        <v>115</v>
      </c>
      <c r="E111" s="53"/>
      <c r="F111" s="44" t="str">
        <f>IF(ISBLANK(E111),"#ISTLEER",IF(E111="Nicht relevant","-",VLOOKUP(E111,$E$14:$F$19,2,FALSE)))</f>
        <v>#ISTLEER</v>
      </c>
      <c r="G111" s="35"/>
      <c r="H111" s="53"/>
      <c r="I111" s="35"/>
      <c r="J111" s="53">
        <f>J$107</f>
        <v>3</v>
      </c>
      <c r="K111" s="14"/>
    </row>
    <row r="112" spans="2:11" ht="13.5" customHeight="1" thickBot="1">
      <c r="B112" s="13"/>
      <c r="C112" s="1"/>
      <c r="D112" s="1" t="s">
        <v>116</v>
      </c>
      <c r="E112" s="53"/>
      <c r="F112" s="44" t="str">
        <f>IF(ISBLANK(E112),"#ISTLEER",IF(E112="Nicht relevant","-",VLOOKUP(E112,$E$14:$F$19,2,FALSE)))</f>
        <v>#ISTLEER</v>
      </c>
      <c r="G112" s="35"/>
      <c r="H112" s="53"/>
      <c r="I112" s="35"/>
      <c r="J112" s="53">
        <f>J$107</f>
        <v>3</v>
      </c>
      <c r="K112" s="14"/>
    </row>
    <row r="113" spans="2:11" ht="13.5" customHeight="1" thickBot="1">
      <c r="B113" s="13"/>
      <c r="C113" s="1"/>
      <c r="D113" s="1" t="s">
        <v>117</v>
      </c>
      <c r="E113" s="54"/>
      <c r="F113" s="44" t="str">
        <f>IF(ISBLANK(E113),"#ISTLEER",IF(E113="Nicht relevant","-",VLOOKUP(E113,$E$14:$F$19,2,FALSE)))</f>
        <v>#ISTLEER</v>
      </c>
      <c r="G113" s="35"/>
      <c r="H113" s="54"/>
      <c r="I113" s="35"/>
      <c r="J113" s="54">
        <f>J$107</f>
        <v>3</v>
      </c>
      <c r="K113" s="14"/>
    </row>
    <row r="114" spans="2:11" ht="13.5" customHeight="1">
      <c r="B114" s="13"/>
      <c r="C114" s="1"/>
      <c r="D114" s="1"/>
      <c r="E114" s="1"/>
      <c r="F114" s="44"/>
      <c r="G114" s="35"/>
      <c r="H114" s="35"/>
      <c r="I114" s="35"/>
      <c r="J114" s="35"/>
      <c r="K114" s="14"/>
    </row>
    <row r="115" spans="2:11" ht="13.5" customHeight="1" thickBot="1">
      <c r="B115" s="13"/>
      <c r="C115" s="39" t="s">
        <v>109</v>
      </c>
      <c r="D115" s="1"/>
      <c r="E115" s="1"/>
      <c r="F115" s="47" t="str">
        <f>IF(COUNTIF(F116:F119,"#ISTLEER")&gt;=1,"#UNVOLLST",_xlfn.AVERAGEIF(E116:E119,"&lt;&gt;Nicht relevant",F116:F119))</f>
        <v>#UNVOLLST</v>
      </c>
      <c r="G115" s="35"/>
      <c r="H115" s="35"/>
      <c r="I115" s="35"/>
      <c r="J115" s="47" t="e">
        <f>_xlfn.AVERAGEIF(J116:J119,"&lt;&gt;-",J116:J119)</f>
        <v>#NAME?</v>
      </c>
      <c r="K115" s="14"/>
    </row>
    <row r="116" spans="2:11" ht="13.5" customHeight="1" thickBot="1">
      <c r="B116" s="13"/>
      <c r="C116" s="1"/>
      <c r="D116" s="1" t="s">
        <v>118</v>
      </c>
      <c r="E116" s="52"/>
      <c r="F116" s="44" t="str">
        <f>IF(ISBLANK(E116),"#ISTLEER",IF(E116="Nicht relevant","-",VLOOKUP(E116,$E$14:$F$19,2,FALSE)))</f>
        <v>#ISTLEER</v>
      </c>
      <c r="G116" s="35"/>
      <c r="H116" s="52"/>
      <c r="I116" s="35"/>
      <c r="J116" s="52">
        <f>J$107</f>
        <v>3</v>
      </c>
      <c r="K116" s="14"/>
    </row>
    <row r="117" spans="2:11" ht="13.5" customHeight="1" thickBot="1">
      <c r="B117" s="13"/>
      <c r="C117" s="1"/>
      <c r="D117" s="1" t="s">
        <v>119</v>
      </c>
      <c r="E117" s="53"/>
      <c r="F117" s="44" t="str">
        <f>IF(ISBLANK(E117),"#ISTLEER",IF(E117="Nicht relevant","-",VLOOKUP(E117,$E$14:$F$19,2,FALSE)))</f>
        <v>#ISTLEER</v>
      </c>
      <c r="G117" s="35"/>
      <c r="H117" s="53"/>
      <c r="I117" s="35"/>
      <c r="J117" s="53">
        <f>J$107</f>
        <v>3</v>
      </c>
      <c r="K117" s="14"/>
    </row>
    <row r="118" spans="2:11" ht="13.5" customHeight="1" thickBot="1">
      <c r="B118" s="13"/>
      <c r="C118" s="1"/>
      <c r="D118" s="1" t="s">
        <v>120</v>
      </c>
      <c r="E118" s="53"/>
      <c r="F118" s="44" t="str">
        <f>IF(ISBLANK(E118),"#ISTLEER",IF(E118="Nicht relevant","-",VLOOKUP(E118,$E$14:$F$19,2,FALSE)))</f>
        <v>#ISTLEER</v>
      </c>
      <c r="G118" s="35"/>
      <c r="H118" s="53"/>
      <c r="I118" s="35"/>
      <c r="J118" s="53">
        <f>J$107</f>
        <v>3</v>
      </c>
      <c r="K118" s="14"/>
    </row>
    <row r="119" spans="2:11" ht="13.5" customHeight="1" thickBot="1">
      <c r="B119" s="13"/>
      <c r="C119" s="1"/>
      <c r="D119" s="1" t="s">
        <v>121</v>
      </c>
      <c r="E119" s="53"/>
      <c r="F119" s="44" t="str">
        <f>IF(ISBLANK(E119),"#ISTLEER",IF(E119="Nicht relevant","-",VLOOKUP(E119,$E$14:$F$19,2,FALSE)))</f>
        <v>#ISTLEER</v>
      </c>
      <c r="G119" s="35"/>
      <c r="H119" s="53"/>
      <c r="I119" s="35"/>
      <c r="J119" s="53">
        <f>J$107</f>
        <v>3</v>
      </c>
      <c r="K119" s="14"/>
    </row>
    <row r="120" spans="2:11" ht="13.5" customHeight="1">
      <c r="B120" s="13"/>
      <c r="C120" s="1"/>
      <c r="D120" s="1"/>
      <c r="E120" s="1"/>
      <c r="F120" s="44"/>
      <c r="G120" s="35"/>
      <c r="H120" s="35"/>
      <c r="I120" s="35"/>
      <c r="J120" s="35"/>
      <c r="K120" s="14"/>
    </row>
    <row r="121" spans="2:11" ht="13.5" customHeight="1" thickBot="1">
      <c r="B121" s="13"/>
      <c r="C121" s="39" t="s">
        <v>110</v>
      </c>
      <c r="D121" s="22"/>
      <c r="E121" s="1"/>
      <c r="F121" s="47" t="str">
        <f>IF(COUNTIF(F122:F125,"#ISTLEER")&gt;=1,"#UNVOLLST",_xlfn.AVERAGEIF(E122:E125,"&lt;&gt;Nicht relevant",F122:F125))</f>
        <v>#UNVOLLST</v>
      </c>
      <c r="G121" s="35"/>
      <c r="H121" s="35"/>
      <c r="I121" s="35"/>
      <c r="J121" s="47" t="e">
        <f>_xlfn.AVERAGEIF(J122:J125,"&lt;&gt;-",J122:J125)</f>
        <v>#NAME?</v>
      </c>
      <c r="K121" s="14"/>
    </row>
    <row r="122" spans="2:11" ht="13.5" customHeight="1" thickBot="1">
      <c r="B122" s="13"/>
      <c r="C122" s="1"/>
      <c r="D122" s="1" t="s">
        <v>122</v>
      </c>
      <c r="E122" s="52"/>
      <c r="F122" s="44" t="str">
        <f>IF(ISBLANK(E122),"#ISTLEER",IF(E122="Nicht relevant","-",VLOOKUP(E122,$E$14:$F$19,2,FALSE)))</f>
        <v>#ISTLEER</v>
      </c>
      <c r="G122" s="35"/>
      <c r="H122" s="52"/>
      <c r="I122" s="35"/>
      <c r="J122" s="52">
        <f>J$107</f>
        <v>3</v>
      </c>
      <c r="K122" s="14"/>
    </row>
    <row r="123" spans="2:11" ht="13.5" customHeight="1" thickBot="1">
      <c r="B123" s="13"/>
      <c r="C123" s="1"/>
      <c r="D123" s="1" t="s">
        <v>123</v>
      </c>
      <c r="E123" s="56"/>
      <c r="F123" s="44" t="str">
        <f>IF(ISBLANK(E123),"#ISTLEER",IF(E123="Nicht relevant","-",VLOOKUP(E123,$E$14:$F$19,2,FALSE)))</f>
        <v>#ISTLEER</v>
      </c>
      <c r="G123" s="35"/>
      <c r="H123" s="53"/>
      <c r="I123" s="35"/>
      <c r="J123" s="53">
        <f>J$107</f>
        <v>3</v>
      </c>
      <c r="K123" s="14"/>
    </row>
    <row r="124" spans="2:11" ht="13.5" customHeight="1" thickBot="1">
      <c r="B124" s="13"/>
      <c r="C124" s="1"/>
      <c r="D124" s="1" t="s">
        <v>124</v>
      </c>
      <c r="E124" s="53"/>
      <c r="F124" s="44" t="str">
        <f>IF(ISBLANK(E124),"#ISTLEER",IF(E124="Nicht relevant","-",VLOOKUP(E124,$E$14:$F$19,2,FALSE)))</f>
        <v>#ISTLEER</v>
      </c>
      <c r="G124" s="35"/>
      <c r="H124" s="53"/>
      <c r="I124" s="35"/>
      <c r="J124" s="53">
        <f>J$107</f>
        <v>3</v>
      </c>
      <c r="K124" s="14"/>
    </row>
    <row r="125" spans="2:11" ht="13.5" customHeight="1" thickBot="1">
      <c r="B125" s="13"/>
      <c r="C125" s="1"/>
      <c r="D125" s="1" t="s">
        <v>125</v>
      </c>
      <c r="E125" s="53"/>
      <c r="F125" s="44" t="str">
        <f>IF(ISBLANK(E125),"#ISTLEER",IF(E125="Nicht relevant","-",VLOOKUP(E125,$E$14:$F$19,2,FALSE)))</f>
        <v>#ISTLEER</v>
      </c>
      <c r="G125" s="35"/>
      <c r="H125" s="53"/>
      <c r="I125" s="35"/>
      <c r="J125" s="53">
        <f>J$107</f>
        <v>3</v>
      </c>
      <c r="K125" s="14"/>
    </row>
    <row r="126" spans="2:11" ht="13.5" customHeight="1">
      <c r="B126" s="13"/>
      <c r="C126" s="1"/>
      <c r="D126" s="1"/>
      <c r="E126" s="1"/>
      <c r="F126" s="44"/>
      <c r="G126" s="35"/>
      <c r="H126" s="35"/>
      <c r="I126" s="35"/>
      <c r="J126" s="35"/>
      <c r="K126" s="14"/>
    </row>
    <row r="127" spans="2:11" ht="13.5" customHeight="1" thickBot="1">
      <c r="B127" s="13"/>
      <c r="C127" s="39" t="s">
        <v>111</v>
      </c>
      <c r="D127" s="22"/>
      <c r="E127" s="1"/>
      <c r="F127" s="47" t="str">
        <f>IF(COUNTIF(F128:F131,"#ISTLEER")&gt;=1,"#UNVOLLST",_xlfn.AVERAGEIF(E128:E131,"&lt;&gt;Nicht relevant",F128:F131))</f>
        <v>#UNVOLLST</v>
      </c>
      <c r="G127" s="35"/>
      <c r="H127" s="35"/>
      <c r="I127" s="35"/>
      <c r="J127" s="47" t="e">
        <f>_xlfn.AVERAGEIF(J128:J131,"&lt;&gt;-",J128:J131)</f>
        <v>#NAME?</v>
      </c>
      <c r="K127" s="14"/>
    </row>
    <row r="128" spans="2:11" ht="13.5" customHeight="1" thickBot="1">
      <c r="B128" s="13"/>
      <c r="C128" s="1"/>
      <c r="D128" s="1" t="s">
        <v>126</v>
      </c>
      <c r="E128" s="52"/>
      <c r="F128" s="44" t="str">
        <f>IF(ISBLANK(E128),"#ISTLEER",IF(E128="Nicht relevant","-",VLOOKUP(E128,$E$14:$F$19,2,FALSE)))</f>
        <v>#ISTLEER</v>
      </c>
      <c r="G128" s="35"/>
      <c r="H128" s="52"/>
      <c r="I128" s="35"/>
      <c r="J128" s="52">
        <f>J$107</f>
        <v>3</v>
      </c>
      <c r="K128" s="14"/>
    </row>
    <row r="129" spans="2:11" ht="13.5" customHeight="1" thickBot="1">
      <c r="B129" s="13"/>
      <c r="C129" s="1"/>
      <c r="D129" s="1" t="s">
        <v>131</v>
      </c>
      <c r="E129" s="53"/>
      <c r="F129" s="44" t="str">
        <f>IF(ISBLANK(E129),"#ISTLEER",IF(E129="Nicht relevant","-",VLOOKUP(E129,$E$14:$F$19,2,FALSE)))</f>
        <v>#ISTLEER</v>
      </c>
      <c r="G129" s="35"/>
      <c r="H129" s="53"/>
      <c r="I129" s="35"/>
      <c r="J129" s="53">
        <f>J$107</f>
        <v>3</v>
      </c>
      <c r="K129" s="14"/>
    </row>
    <row r="130" spans="2:11" ht="13.5" customHeight="1" thickBot="1">
      <c r="B130" s="13"/>
      <c r="C130" s="1"/>
      <c r="D130" s="1" t="s">
        <v>127</v>
      </c>
      <c r="E130" s="53"/>
      <c r="F130" s="44" t="str">
        <f>IF(ISBLANK(E130),"#ISTLEER",IF(E130="Nicht relevant","-",VLOOKUP(E130,$E$14:$F$19,2,FALSE)))</f>
        <v>#ISTLEER</v>
      </c>
      <c r="G130" s="35"/>
      <c r="H130" s="53"/>
      <c r="I130" s="35"/>
      <c r="J130" s="53">
        <f>J$107</f>
        <v>3</v>
      </c>
      <c r="K130" s="14"/>
    </row>
    <row r="131" spans="2:11" ht="13.5" customHeight="1" thickBot="1">
      <c r="B131" s="13"/>
      <c r="C131" s="1"/>
      <c r="D131" s="1" t="s">
        <v>128</v>
      </c>
      <c r="E131" s="54"/>
      <c r="F131" s="44" t="str">
        <f>IF(ISBLANK(E131),"#ISTLEER",IF(E131="Nicht relevant","-",VLOOKUP(E131,$E$14:$F$19,2,FALSE)))</f>
        <v>#ISTLEER</v>
      </c>
      <c r="G131" s="35"/>
      <c r="H131" s="54"/>
      <c r="I131" s="35"/>
      <c r="J131" s="54">
        <f>J$107</f>
        <v>3</v>
      </c>
      <c r="K131" s="14"/>
    </row>
    <row r="132" spans="2:11" ht="13.5" customHeight="1">
      <c r="B132" s="13"/>
      <c r="C132" s="1"/>
      <c r="D132" s="1"/>
      <c r="E132" s="1"/>
      <c r="F132" s="44"/>
      <c r="G132" s="35"/>
      <c r="H132" s="35"/>
      <c r="I132" s="35"/>
      <c r="J132" s="35"/>
      <c r="K132" s="14"/>
    </row>
    <row r="133" spans="2:11" ht="13.5" customHeight="1" thickBot="1">
      <c r="B133" s="13"/>
      <c r="C133" s="39" t="s">
        <v>112</v>
      </c>
      <c r="D133" s="1"/>
      <c r="E133" s="1"/>
      <c r="F133" s="47" t="str">
        <f>IF(COUNTIF(F134:F135,"#ISTLEER")&gt;=1,"#UNVOLLST",_xlfn.AVERAGEIF(E134:E135,"&lt;&gt;Nicht relevant",F134:F135))</f>
        <v>#UNVOLLST</v>
      </c>
      <c r="G133" s="35"/>
      <c r="H133" s="35"/>
      <c r="I133" s="35"/>
      <c r="J133" s="47" t="e">
        <f>_xlfn.AVERAGEIF(J134:J135,"&lt;&gt;-",J134:J135)</f>
        <v>#NAME?</v>
      </c>
      <c r="K133" s="14"/>
    </row>
    <row r="134" spans="2:11" ht="13.5" customHeight="1" thickBot="1">
      <c r="B134" s="13"/>
      <c r="C134" s="1"/>
      <c r="D134" s="1" t="s">
        <v>129</v>
      </c>
      <c r="E134" s="52"/>
      <c r="F134" s="44" t="str">
        <f>IF(ISBLANK(E134),"#ISTLEER",IF(E134="Nicht relevant","-",VLOOKUP(E134,$E$14:$F$19,2,FALSE)))</f>
        <v>#ISTLEER</v>
      </c>
      <c r="G134" s="35"/>
      <c r="H134" s="52"/>
      <c r="I134" s="35"/>
      <c r="J134" s="52">
        <f>J$107</f>
        <v>3</v>
      </c>
      <c r="K134" s="14"/>
    </row>
    <row r="135" spans="2:11" ht="13.5" customHeight="1" thickBot="1">
      <c r="B135" s="13"/>
      <c r="C135" s="1"/>
      <c r="D135" s="1" t="s">
        <v>130</v>
      </c>
      <c r="E135" s="54"/>
      <c r="F135" s="44" t="str">
        <f>IF(ISBLANK(E135),"#ISTLEER",IF(E135="Nicht relevant","-",VLOOKUP(E135,$E$14:$F$19,2,FALSE)))</f>
        <v>#ISTLEER</v>
      </c>
      <c r="G135" s="35"/>
      <c r="H135" s="54"/>
      <c r="I135" s="49"/>
      <c r="J135" s="54">
        <f>J$107</f>
        <v>3</v>
      </c>
      <c r="K135" s="14"/>
    </row>
    <row r="136" spans="2:11" ht="13.5" customHeight="1">
      <c r="B136" s="13"/>
      <c r="C136" s="1"/>
      <c r="D136" s="1"/>
      <c r="E136" s="1"/>
      <c r="F136" s="44"/>
      <c r="G136" s="35"/>
      <c r="H136" s="35"/>
      <c r="I136" s="35"/>
      <c r="J136" s="35"/>
      <c r="K136" s="14"/>
    </row>
    <row r="137" spans="2:11" ht="13.5" customHeight="1">
      <c r="B137" s="13"/>
      <c r="C137" s="1"/>
      <c r="D137" s="1"/>
      <c r="E137" s="44" t="s">
        <v>37</v>
      </c>
      <c r="F137" s="48" t="str">
        <f>IF(COUNTIF(F109:F135,"#ISTLEER")&gt;=1,"#UNVOLLST",AVERAGE(F108,F115,F121,F127,F133))</f>
        <v>#UNVOLLST</v>
      </c>
      <c r="G137" s="35"/>
      <c r="H137" s="35"/>
      <c r="I137" s="44" t="s">
        <v>37</v>
      </c>
      <c r="J137" s="48" t="e">
        <f>AVERAGE(J108,J115,J121,J127,J133)</f>
        <v>#NAME?</v>
      </c>
      <c r="K137" s="14"/>
    </row>
    <row r="138" spans="2:11" ht="13.5" customHeight="1" thickBot="1">
      <c r="B138" s="15"/>
      <c r="C138" s="16"/>
      <c r="D138" s="16"/>
      <c r="E138" s="16"/>
      <c r="F138" s="45"/>
      <c r="G138" s="36"/>
      <c r="H138" s="36"/>
      <c r="I138" s="36"/>
      <c r="J138" s="36"/>
      <c r="K138" s="17"/>
    </row>
    <row r="139" ht="13.5" customHeight="1" thickBot="1"/>
    <row r="140" spans="2:11" s="20" customFormat="1" ht="13.5" customHeight="1">
      <c r="B140" s="10"/>
      <c r="C140" s="11" t="s">
        <v>132</v>
      </c>
      <c r="D140" s="18"/>
      <c r="E140" s="55" t="s">
        <v>38</v>
      </c>
      <c r="F140" s="50" t="s">
        <v>33</v>
      </c>
      <c r="G140" s="34"/>
      <c r="H140" s="51" t="s">
        <v>34</v>
      </c>
      <c r="I140" s="51"/>
      <c r="J140" s="51" t="s">
        <v>35</v>
      </c>
      <c r="K140" s="19"/>
    </row>
    <row r="141" spans="2:11" ht="13.5" customHeight="1" thickBot="1">
      <c r="B141" s="40"/>
      <c r="C141" s="1"/>
      <c r="D141" s="1"/>
      <c r="E141" s="1"/>
      <c r="F141" s="44"/>
      <c r="G141" s="35"/>
      <c r="H141" s="35"/>
      <c r="I141" s="35"/>
      <c r="J141" s="35"/>
      <c r="K141" s="14"/>
    </row>
    <row r="142" spans="2:11" ht="13.5" customHeight="1" thickBot="1">
      <c r="B142" s="13"/>
      <c r="C142" s="1"/>
      <c r="D142" s="1"/>
      <c r="E142" s="1"/>
      <c r="F142" s="44"/>
      <c r="G142" s="35"/>
      <c r="H142" s="35"/>
      <c r="I142" s="47" t="s">
        <v>39</v>
      </c>
      <c r="J142" s="29">
        <v>3</v>
      </c>
      <c r="K142" s="14"/>
    </row>
    <row r="143" spans="2:11" ht="13.5" customHeight="1" thickBot="1">
      <c r="B143" s="13"/>
      <c r="C143" s="39" t="s">
        <v>133</v>
      </c>
      <c r="D143" s="1"/>
      <c r="E143" s="1"/>
      <c r="F143" s="47" t="str">
        <f>IF(COUNTIF(F144:F147,"#ISTLEER")&gt;=1,"#UNVOLLST",_xlfn.AVERAGEIF(E144:E147,"&lt;&gt;Nicht relevant",F144:F147))</f>
        <v>#UNVOLLST</v>
      </c>
      <c r="G143" s="35"/>
      <c r="H143" s="35"/>
      <c r="I143" s="35"/>
      <c r="J143" s="47" t="e">
        <f>_xlfn.AVERAGEIF(J144:J147,"&lt;&gt;-",J144:J147)</f>
        <v>#NAME?</v>
      </c>
      <c r="K143" s="14"/>
    </row>
    <row r="144" spans="2:11" ht="13.5" customHeight="1">
      <c r="B144" s="13"/>
      <c r="C144" s="1"/>
      <c r="D144" s="1" t="s">
        <v>137</v>
      </c>
      <c r="E144" s="57"/>
      <c r="F144" s="44" t="str">
        <f>IF(ISBLANK(E144),"#ISTLEER",IF(E144="Nicht relevant","-",VLOOKUP(E144,$E$14:$F$19,2,FALSE)))</f>
        <v>#ISTLEER</v>
      </c>
      <c r="G144" s="35"/>
      <c r="H144" s="57"/>
      <c r="I144" s="35"/>
      <c r="J144" s="57">
        <f>J$142</f>
        <v>3</v>
      </c>
      <c r="K144" s="14"/>
    </row>
    <row r="145" spans="2:11" ht="13.5" customHeight="1" thickBot="1">
      <c r="B145" s="13"/>
      <c r="C145" s="1"/>
      <c r="D145" s="1" t="s">
        <v>138</v>
      </c>
      <c r="E145" s="58"/>
      <c r="F145" s="44" t="str">
        <f>IF(ISBLANK(E145),"#ISTLEER",IF(E145="Nicht relevant","-",VLOOKUP(E145,$E$14:$F$19,2,FALSE)))</f>
        <v>#ISTLEER</v>
      </c>
      <c r="G145" s="35"/>
      <c r="H145" s="58"/>
      <c r="I145" s="35"/>
      <c r="J145" s="58">
        <f>J$142</f>
        <v>3</v>
      </c>
      <c r="K145" s="14"/>
    </row>
    <row r="146" spans="2:11" ht="13.5" customHeight="1" thickBot="1">
      <c r="B146" s="13"/>
      <c r="C146" s="1"/>
      <c r="D146" s="1" t="s">
        <v>139</v>
      </c>
      <c r="E146" s="53"/>
      <c r="F146" s="44" t="str">
        <f>IF(ISBLANK(E146),"#ISTLEER",IF(E146="Nicht relevant","-",VLOOKUP(E146,$E$14:$F$19,2,FALSE)))</f>
        <v>#ISTLEER</v>
      </c>
      <c r="G146" s="35"/>
      <c r="H146" s="53"/>
      <c r="I146" s="35"/>
      <c r="J146" s="53">
        <f>J$142</f>
        <v>3</v>
      </c>
      <c r="K146" s="14"/>
    </row>
    <row r="147" spans="2:11" ht="13.5" customHeight="1" thickBot="1">
      <c r="B147" s="21"/>
      <c r="C147" s="1"/>
      <c r="D147" s="1" t="s">
        <v>140</v>
      </c>
      <c r="E147" s="54"/>
      <c r="F147" s="44" t="str">
        <f>IF(ISBLANK(E147),"#ISTLEER",IF(E147="Nicht relevant","-",VLOOKUP(E147,$E$14:$F$19,2,FALSE)))</f>
        <v>#ISTLEER</v>
      </c>
      <c r="G147" s="35"/>
      <c r="H147" s="54"/>
      <c r="I147" s="35"/>
      <c r="J147" s="54">
        <f>J$142</f>
        <v>3</v>
      </c>
      <c r="K147" s="14"/>
    </row>
    <row r="148" spans="2:11" ht="13.5" customHeight="1">
      <c r="B148" s="13"/>
      <c r="C148" s="1"/>
      <c r="D148" s="1"/>
      <c r="E148" s="1"/>
      <c r="F148" s="44"/>
      <c r="G148" s="35"/>
      <c r="H148" s="35"/>
      <c r="I148" s="35"/>
      <c r="J148" s="35"/>
      <c r="K148" s="14"/>
    </row>
    <row r="149" spans="2:11" ht="13.5" customHeight="1" thickBot="1">
      <c r="B149" s="13"/>
      <c r="C149" s="39" t="s">
        <v>134</v>
      </c>
      <c r="D149" s="1"/>
      <c r="E149" s="1"/>
      <c r="F149" s="47" t="str">
        <f>IF(COUNTIF(F150:F153,"#ISTLEER")&gt;=1,"#UNVOLLST",_xlfn.AVERAGEIF(E150:E153,"&lt;&gt;Nicht relevant",F150:F153))</f>
        <v>#UNVOLLST</v>
      </c>
      <c r="G149" s="35"/>
      <c r="H149" s="35"/>
      <c r="I149" s="35"/>
      <c r="J149" s="47" t="e">
        <f>_xlfn.AVERAGEIF(J150:J153,"&lt;&gt;-",J150:J153)</f>
        <v>#NAME?</v>
      </c>
      <c r="K149" s="14"/>
    </row>
    <row r="150" spans="2:11" ht="13.5" customHeight="1" thickBot="1">
      <c r="B150" s="13"/>
      <c r="C150" s="1"/>
      <c r="D150" s="1" t="s">
        <v>141</v>
      </c>
      <c r="E150" s="52"/>
      <c r="F150" s="44" t="str">
        <f>IF(ISBLANK(E150),"#ISTLEER",IF(E150="Nicht relevant","-",VLOOKUP(E150,$E$14:$F$19,2,FALSE)))</f>
        <v>#ISTLEER</v>
      </c>
      <c r="G150" s="35"/>
      <c r="H150" s="52"/>
      <c r="I150" s="35"/>
      <c r="J150" s="52">
        <f>J$142</f>
        <v>3</v>
      </c>
      <c r="K150" s="14"/>
    </row>
    <row r="151" spans="2:11" ht="13.5" customHeight="1" thickBot="1">
      <c r="B151" s="13"/>
      <c r="C151" s="1"/>
      <c r="D151" s="1" t="s">
        <v>142</v>
      </c>
      <c r="E151" s="53"/>
      <c r="F151" s="44" t="str">
        <f>IF(ISBLANK(E151),"#ISTLEER",IF(E151="Nicht relevant","-",VLOOKUP(E151,$E$14:$F$19,2,FALSE)))</f>
        <v>#ISTLEER</v>
      </c>
      <c r="G151" s="35"/>
      <c r="H151" s="53"/>
      <c r="I151" s="35"/>
      <c r="J151" s="53">
        <f>J$142</f>
        <v>3</v>
      </c>
      <c r="K151" s="14"/>
    </row>
    <row r="152" spans="2:11" ht="13.5" customHeight="1" thickBot="1">
      <c r="B152" s="13"/>
      <c r="C152" s="1"/>
      <c r="D152" s="1" t="s">
        <v>143</v>
      </c>
      <c r="E152" s="54"/>
      <c r="F152" s="44" t="str">
        <f>IF(ISBLANK(E152),"#ISTLEER",IF(E152="Nicht relevant","-",VLOOKUP(E152,$E$14:$F$19,2,FALSE)))</f>
        <v>#ISTLEER</v>
      </c>
      <c r="G152" s="35"/>
      <c r="H152" s="54"/>
      <c r="I152" s="35"/>
      <c r="J152" s="54">
        <f>J$142</f>
        <v>3</v>
      </c>
      <c r="K152" s="14"/>
    </row>
    <row r="153" spans="2:11" ht="13.5" customHeight="1" thickBot="1">
      <c r="B153" s="13"/>
      <c r="C153" s="1"/>
      <c r="D153" s="1" t="s">
        <v>144</v>
      </c>
      <c r="E153" s="54"/>
      <c r="F153" s="44" t="str">
        <f>IF(ISBLANK(E153),"#ISTLEER",IF(E153="Nicht relevant","-",VLOOKUP(E153,$E$14:$F$19,2,FALSE)))</f>
        <v>#ISTLEER</v>
      </c>
      <c r="G153" s="35"/>
      <c r="H153" s="54"/>
      <c r="I153" s="35"/>
      <c r="J153" s="54">
        <f>J$142</f>
        <v>3</v>
      </c>
      <c r="K153" s="14"/>
    </row>
    <row r="154" spans="2:11" ht="13.5" customHeight="1">
      <c r="B154" s="13"/>
      <c r="C154" s="1"/>
      <c r="D154" s="1"/>
      <c r="E154" s="1"/>
      <c r="F154" s="44"/>
      <c r="G154" s="35"/>
      <c r="H154" s="35"/>
      <c r="I154" s="35"/>
      <c r="J154" s="35"/>
      <c r="K154" s="14"/>
    </row>
    <row r="155" spans="2:11" ht="13.5" customHeight="1" thickBot="1">
      <c r="B155" s="13"/>
      <c r="C155" s="39" t="s">
        <v>135</v>
      </c>
      <c r="D155" s="1"/>
      <c r="E155" s="1"/>
      <c r="F155" s="47" t="str">
        <f>IF(COUNTIF(F156:F157,"#ISTLEER")&gt;=1,"#UNVOLLST",_xlfn.AVERAGEIF(E156:E157,"&lt;&gt;Nicht relevant",F156:F157))</f>
        <v>#UNVOLLST</v>
      </c>
      <c r="G155" s="35"/>
      <c r="H155" s="35"/>
      <c r="I155" s="35"/>
      <c r="J155" s="47" t="e">
        <f>_xlfn.AVERAGEIF(J156:J157,"&lt;&gt;-",J156:J157)</f>
        <v>#NAME?</v>
      </c>
      <c r="K155" s="14"/>
    </row>
    <row r="156" spans="2:11" ht="13.5" customHeight="1" thickBot="1">
      <c r="B156" s="13"/>
      <c r="C156" s="1"/>
      <c r="D156" s="1" t="s">
        <v>145</v>
      </c>
      <c r="E156" s="52"/>
      <c r="F156" s="44" t="str">
        <f>IF(ISBLANK(E156),"#ISTLEER",IF(E156="Nicht relevant","-",VLOOKUP(E156,$E$14:$F$19,2,FALSE)))</f>
        <v>#ISTLEER</v>
      </c>
      <c r="G156" s="35"/>
      <c r="H156" s="52"/>
      <c r="I156" s="35"/>
      <c r="J156" s="52">
        <f>J$142</f>
        <v>3</v>
      </c>
      <c r="K156" s="14"/>
    </row>
    <row r="157" spans="2:11" ht="13.5" customHeight="1" thickBot="1">
      <c r="B157" s="13"/>
      <c r="C157" s="1"/>
      <c r="D157" s="1" t="s">
        <v>146</v>
      </c>
      <c r="E157" s="53"/>
      <c r="F157" s="44" t="str">
        <f>IF(ISBLANK(E157),"#ISTLEER",IF(E157="Nicht relevant","-",VLOOKUP(E157,$E$14:$F$19,2,FALSE)))</f>
        <v>#ISTLEER</v>
      </c>
      <c r="G157" s="35"/>
      <c r="H157" s="53"/>
      <c r="I157" s="35"/>
      <c r="J157" s="53">
        <f>J$142</f>
        <v>3</v>
      </c>
      <c r="K157" s="14"/>
    </row>
    <row r="158" spans="2:11" ht="13.5" customHeight="1">
      <c r="B158" s="13"/>
      <c r="C158" s="1"/>
      <c r="D158" s="1"/>
      <c r="E158" s="1"/>
      <c r="F158" s="44"/>
      <c r="G158" s="35"/>
      <c r="H158" s="35"/>
      <c r="I158" s="35"/>
      <c r="J158" s="35"/>
      <c r="K158" s="14"/>
    </row>
    <row r="159" spans="2:11" ht="13.5" customHeight="1" thickBot="1">
      <c r="B159" s="13"/>
      <c r="C159" s="39" t="s">
        <v>136</v>
      </c>
      <c r="D159" s="30"/>
      <c r="E159" s="1"/>
      <c r="F159" s="47" t="str">
        <f>IF(COUNTIF(F160:F161,"#ISTLEER")&gt;=1,"#UNVOLLST",_xlfn.AVERAGEIF(E160:E161,"&lt;&gt;Nicht relevant",F160:F161))</f>
        <v>#UNVOLLST</v>
      </c>
      <c r="G159" s="35"/>
      <c r="H159" s="35"/>
      <c r="I159" s="35"/>
      <c r="J159" s="47" t="e">
        <f>_xlfn.AVERAGEIF(J160:J161,"&lt;&gt;-",J160:J161)</f>
        <v>#NAME?</v>
      </c>
      <c r="K159" s="14"/>
    </row>
    <row r="160" spans="2:11" ht="13.5" customHeight="1" thickBot="1">
      <c r="B160" s="13"/>
      <c r="C160" s="1"/>
      <c r="D160" s="1" t="s">
        <v>147</v>
      </c>
      <c r="E160" s="52"/>
      <c r="F160" s="44" t="str">
        <f>IF(ISBLANK(E160),"#ISTLEER",IF(E160="Nicht relevant","-",VLOOKUP(E160,$E$14:$F$19,2,FALSE)))</f>
        <v>#ISTLEER</v>
      </c>
      <c r="G160" s="35"/>
      <c r="H160" s="52"/>
      <c r="I160" s="35"/>
      <c r="J160" s="52">
        <f>J$142</f>
        <v>3</v>
      </c>
      <c r="K160" s="14"/>
    </row>
    <row r="161" spans="2:11" ht="13.5" customHeight="1" thickBot="1">
      <c r="B161" s="13"/>
      <c r="C161" s="1"/>
      <c r="D161" s="1" t="s">
        <v>148</v>
      </c>
      <c r="E161" s="54"/>
      <c r="F161" s="44" t="str">
        <f>IF(ISBLANK(E161),"#ISTLEER",IF(E161="Nicht relevant","-",VLOOKUP(E161,$E$14:$F$19,2,FALSE)))</f>
        <v>#ISTLEER</v>
      </c>
      <c r="G161" s="35"/>
      <c r="H161" s="54"/>
      <c r="I161" s="49"/>
      <c r="J161" s="54">
        <f>J$142</f>
        <v>3</v>
      </c>
      <c r="K161" s="14"/>
    </row>
    <row r="162" spans="2:11" ht="13.5" customHeight="1">
      <c r="B162" s="13"/>
      <c r="C162" s="1"/>
      <c r="D162" s="1"/>
      <c r="E162" s="1"/>
      <c r="F162" s="44"/>
      <c r="G162" s="35"/>
      <c r="H162" s="35"/>
      <c r="I162" s="35"/>
      <c r="J162" s="35"/>
      <c r="K162" s="14"/>
    </row>
    <row r="163" spans="2:11" ht="13.5" customHeight="1">
      <c r="B163" s="13"/>
      <c r="C163" s="1"/>
      <c r="D163" s="1"/>
      <c r="E163" s="44" t="s">
        <v>7</v>
      </c>
      <c r="F163" s="48" t="str">
        <f>IF(COUNTIF(F144:F161,"#ISTLEER")&gt;=1,"#UNVOLLST",AVERAGE(F143,F149,F155,F159))</f>
        <v>#UNVOLLST</v>
      </c>
      <c r="G163" s="35"/>
      <c r="H163" s="35"/>
      <c r="I163" s="44" t="s">
        <v>7</v>
      </c>
      <c r="J163" s="48" t="e">
        <f>AVERAGE(J143,J149,J155,J159)</f>
        <v>#NAME?</v>
      </c>
      <c r="K163" s="14"/>
    </row>
    <row r="164" spans="2:11" ht="13.5" customHeight="1" thickBot="1">
      <c r="B164" s="15"/>
      <c r="C164" s="16"/>
      <c r="D164" s="16"/>
      <c r="E164" s="16"/>
      <c r="F164" s="45"/>
      <c r="G164" s="36"/>
      <c r="H164" s="36"/>
      <c r="I164" s="36"/>
      <c r="J164" s="36"/>
      <c r="K164" s="17"/>
    </row>
    <row r="165" ht="13.5" customHeight="1" thickBot="1"/>
    <row r="166" spans="2:11" s="20" customFormat="1" ht="13.5" customHeight="1">
      <c r="B166" s="10"/>
      <c r="C166" s="11" t="s">
        <v>149</v>
      </c>
      <c r="D166" s="18"/>
      <c r="E166" s="55" t="s">
        <v>42</v>
      </c>
      <c r="F166" s="50" t="s">
        <v>33</v>
      </c>
      <c r="G166" s="34"/>
      <c r="H166" s="51" t="s">
        <v>34</v>
      </c>
      <c r="I166" s="51"/>
      <c r="J166" s="51" t="s">
        <v>35</v>
      </c>
      <c r="K166" s="19"/>
    </row>
    <row r="167" spans="2:11" ht="13.5" customHeight="1" thickBot="1">
      <c r="B167" s="40"/>
      <c r="C167" s="1"/>
      <c r="D167" s="1"/>
      <c r="E167" s="1"/>
      <c r="F167" s="44"/>
      <c r="G167" s="35"/>
      <c r="H167" s="35"/>
      <c r="I167" s="35"/>
      <c r="J167" s="35"/>
      <c r="K167" s="14"/>
    </row>
    <row r="168" spans="2:11" ht="13.5" customHeight="1" thickBot="1">
      <c r="B168" s="13"/>
      <c r="C168" s="1"/>
      <c r="D168" s="1"/>
      <c r="E168" s="1"/>
      <c r="F168" s="44"/>
      <c r="G168" s="35"/>
      <c r="H168" s="35"/>
      <c r="I168" s="47" t="s">
        <v>39</v>
      </c>
      <c r="J168" s="29">
        <v>3</v>
      </c>
      <c r="K168" s="14"/>
    </row>
    <row r="169" spans="2:11" ht="13.5" customHeight="1" thickBot="1">
      <c r="B169" s="13"/>
      <c r="C169" s="39" t="s">
        <v>150</v>
      </c>
      <c r="D169" s="1"/>
      <c r="E169" s="1"/>
      <c r="F169" s="47" t="str">
        <f>IF(COUNTIF(F170:F171,"#ISTLEER")&gt;=1,"#UNVOLLST",_xlfn.AVERAGEIF(E170:E171,"&lt;&gt;Nicht relevant",F170:F171))</f>
        <v>#UNVOLLST</v>
      </c>
      <c r="G169" s="35"/>
      <c r="H169" s="35"/>
      <c r="I169" s="35"/>
      <c r="J169" s="47" t="e">
        <f>_xlfn.AVERAGEIF(J170:J171,"&lt;&gt;-",J170:J171)</f>
        <v>#NAME?</v>
      </c>
      <c r="K169" s="14"/>
    </row>
    <row r="170" spans="2:11" ht="13.5" customHeight="1" thickBot="1">
      <c r="B170" s="13"/>
      <c r="C170" s="1"/>
      <c r="D170" s="1" t="s">
        <v>154</v>
      </c>
      <c r="E170" s="52"/>
      <c r="F170" s="44" t="str">
        <f>IF(ISBLANK(E170),"#ISTLEER",IF(E170="Nicht relevant","-",VLOOKUP(E170,$E$14:$F$19,2,FALSE)))</f>
        <v>#ISTLEER</v>
      </c>
      <c r="G170" s="35"/>
      <c r="H170" s="52"/>
      <c r="I170" s="35"/>
      <c r="J170" s="52">
        <f>J$168</f>
        <v>3</v>
      </c>
      <c r="K170" s="14"/>
    </row>
    <row r="171" spans="2:11" ht="13.5" customHeight="1" thickBot="1">
      <c r="B171" s="21"/>
      <c r="C171" s="1"/>
      <c r="D171" s="1" t="s">
        <v>155</v>
      </c>
      <c r="E171" s="54"/>
      <c r="F171" s="44" t="str">
        <f>IF(ISBLANK(E171),"#ISTLEER",IF(E171="Nicht relevant","-",VLOOKUP(E171,$E$14:$F$19,2,FALSE)))</f>
        <v>#ISTLEER</v>
      </c>
      <c r="G171" s="35"/>
      <c r="H171" s="54"/>
      <c r="I171" s="49"/>
      <c r="J171" s="54">
        <f>J$168</f>
        <v>3</v>
      </c>
      <c r="K171" s="14"/>
    </row>
    <row r="172" spans="2:11" ht="13.5" customHeight="1">
      <c r="B172" s="13"/>
      <c r="C172" s="1"/>
      <c r="D172" s="1"/>
      <c r="E172" s="1" t="s">
        <v>24</v>
      </c>
      <c r="F172" s="44"/>
      <c r="G172" s="35"/>
      <c r="H172" s="35"/>
      <c r="I172" s="35"/>
      <c r="J172" s="35"/>
      <c r="K172" s="14"/>
    </row>
    <row r="173" spans="2:11" ht="13.5" customHeight="1" thickBot="1">
      <c r="B173" s="13"/>
      <c r="C173" s="39" t="s">
        <v>151</v>
      </c>
      <c r="D173" s="1"/>
      <c r="E173" s="1"/>
      <c r="F173" s="47" t="str">
        <f>IF(COUNTIF(F174:F176,"#ISTLEER")&gt;=1,"#UNVOLLST",_xlfn.AVERAGEIF(E174:E176,"&lt;&gt;Nicht relevant",F174:F176))</f>
        <v>#UNVOLLST</v>
      </c>
      <c r="G173" s="35"/>
      <c r="H173" s="35"/>
      <c r="I173" s="35"/>
      <c r="J173" s="47" t="e">
        <f>_xlfn.AVERAGEIF(J174:J176,"&lt;&gt;-",J174:J176)</f>
        <v>#NAME?</v>
      </c>
      <c r="K173" s="14"/>
    </row>
    <row r="174" spans="2:11" ht="13.5" customHeight="1" thickBot="1">
      <c r="B174" s="13"/>
      <c r="C174" s="1"/>
      <c r="D174" s="1" t="s">
        <v>156</v>
      </c>
      <c r="E174" s="52"/>
      <c r="F174" s="44" t="str">
        <f>IF(ISBLANK(E174),"#ISTLEER",IF(E174="Nicht relevant","-",VLOOKUP(E174,$E$14:$F$19,2,FALSE)))</f>
        <v>#ISTLEER</v>
      </c>
      <c r="G174" s="35"/>
      <c r="H174" s="52"/>
      <c r="I174" s="35"/>
      <c r="J174" s="52">
        <f>J$168</f>
        <v>3</v>
      </c>
      <c r="K174" s="14"/>
    </row>
    <row r="175" spans="2:11" ht="13.5" customHeight="1" thickBot="1">
      <c r="B175" s="13"/>
      <c r="C175" s="1"/>
      <c r="D175" s="1" t="s">
        <v>157</v>
      </c>
      <c r="E175" s="54"/>
      <c r="F175" s="44" t="str">
        <f>IF(ISBLANK(E175),"#ISTLEER",IF(E175="Nicht relevant","-",VLOOKUP(E175,$E$14:$F$19,2,FALSE)))</f>
        <v>#ISTLEER</v>
      </c>
      <c r="G175" s="35"/>
      <c r="H175" s="54"/>
      <c r="I175" s="49"/>
      <c r="J175" s="54">
        <f>J$168</f>
        <v>3</v>
      </c>
      <c r="K175" s="14"/>
    </row>
    <row r="176" spans="2:11" ht="13.5" customHeight="1" thickBot="1">
      <c r="B176" s="13"/>
      <c r="C176" s="1"/>
      <c r="D176" s="1" t="s">
        <v>158</v>
      </c>
      <c r="E176" s="54"/>
      <c r="F176" s="44" t="str">
        <f>IF(ISBLANK(E176),"#ISTLEER",IF(E176="Nicht relevant","-",VLOOKUP(E176,$E$14:$F$19,2,FALSE)))</f>
        <v>#ISTLEER</v>
      </c>
      <c r="G176" s="35"/>
      <c r="H176" s="54"/>
      <c r="I176" s="49"/>
      <c r="J176" s="54">
        <f>J$168</f>
        <v>3</v>
      </c>
      <c r="K176" s="14"/>
    </row>
    <row r="177" spans="2:11" ht="13.5" customHeight="1">
      <c r="B177" s="13"/>
      <c r="C177" s="1"/>
      <c r="D177" s="1"/>
      <c r="E177" s="1"/>
      <c r="F177" s="44"/>
      <c r="G177" s="35"/>
      <c r="H177" s="35"/>
      <c r="I177" s="35"/>
      <c r="J177" s="35"/>
      <c r="K177" s="14"/>
    </row>
    <row r="178" spans="2:11" ht="13.5" customHeight="1" thickBot="1">
      <c r="B178" s="13"/>
      <c r="C178" s="39" t="s">
        <v>152</v>
      </c>
      <c r="D178" s="1"/>
      <c r="E178" s="1"/>
      <c r="F178" s="47" t="str">
        <f>IF(COUNTIF(F179:F180,"#ISTLEER")&gt;=1,"#UNVOLLST",_xlfn.AVERAGEIF(E179:E180,"&lt;&gt;Nicht relevant",F179:F180))</f>
        <v>#UNVOLLST</v>
      </c>
      <c r="G178" s="35"/>
      <c r="H178" s="35"/>
      <c r="I178" s="35"/>
      <c r="J178" s="47" t="e">
        <f>_xlfn.AVERAGEIF(J179:J180,"&lt;&gt;-",J179:J180)</f>
        <v>#NAME?</v>
      </c>
      <c r="K178" s="14"/>
    </row>
    <row r="179" spans="2:11" ht="13.5" customHeight="1" thickBot="1">
      <c r="B179" s="13"/>
      <c r="C179" s="1"/>
      <c r="D179" s="1" t="s">
        <v>159</v>
      </c>
      <c r="E179" s="52"/>
      <c r="F179" s="44" t="str">
        <f>IF(ISBLANK(E179),"#ISTLEER",IF(E179="Nicht relevant","-",VLOOKUP(E179,$E$14:$F$19,2,FALSE)))</f>
        <v>#ISTLEER</v>
      </c>
      <c r="G179" s="35"/>
      <c r="H179" s="52"/>
      <c r="I179" s="35"/>
      <c r="J179" s="52">
        <f>J$168</f>
        <v>3</v>
      </c>
      <c r="K179" s="14"/>
    </row>
    <row r="180" spans="2:11" ht="13.5" customHeight="1" thickBot="1">
      <c r="B180" s="13"/>
      <c r="C180" s="1"/>
      <c r="D180" s="1" t="s">
        <v>160</v>
      </c>
      <c r="E180" s="54"/>
      <c r="F180" s="44" t="str">
        <f>IF(ISBLANK(E180),"#ISTLEER",IF(E180="Nicht relevant","-",VLOOKUP(E180,$E$14:$F$19,2,FALSE)))</f>
        <v>#ISTLEER</v>
      </c>
      <c r="G180" s="35"/>
      <c r="H180" s="54"/>
      <c r="I180" s="35"/>
      <c r="J180" s="54">
        <f>J$168</f>
        <v>3</v>
      </c>
      <c r="K180" s="14"/>
    </row>
    <row r="181" spans="2:11" ht="13.5" customHeight="1">
      <c r="B181" s="13"/>
      <c r="C181" s="1"/>
      <c r="D181" s="1"/>
      <c r="E181" s="1"/>
      <c r="F181" s="44"/>
      <c r="G181" s="35"/>
      <c r="H181" s="35"/>
      <c r="I181" s="35"/>
      <c r="J181" s="35"/>
      <c r="K181" s="14"/>
    </row>
    <row r="182" spans="2:11" ht="13.5" customHeight="1" thickBot="1">
      <c r="B182" s="13"/>
      <c r="C182" s="39" t="s">
        <v>153</v>
      </c>
      <c r="D182" s="1"/>
      <c r="E182" s="1"/>
      <c r="F182" s="47" t="str">
        <f>IF(COUNTIF(F183:F184,"#ISTLEER")&gt;=1,"#UNVOLLST",_xlfn.AVERAGEIF(E183:E184,"&lt;&gt;Nicht relevant",F183:F184))</f>
        <v>#UNVOLLST</v>
      </c>
      <c r="G182" s="35"/>
      <c r="H182" s="35"/>
      <c r="I182" s="35"/>
      <c r="J182" s="47" t="e">
        <f>_xlfn.AVERAGEIF(J183:J184,"&lt;&gt;-",J183:J184)</f>
        <v>#NAME?</v>
      </c>
      <c r="K182" s="14"/>
    </row>
    <row r="183" spans="2:11" ht="13.5" customHeight="1" thickBot="1">
      <c r="B183" s="13"/>
      <c r="C183" s="1"/>
      <c r="D183" s="1" t="s">
        <v>161</v>
      </c>
      <c r="E183" s="52"/>
      <c r="F183" s="44" t="str">
        <f>IF(ISBLANK(E183),"#ISTLEER",IF(E183="Nicht relevant","-",VLOOKUP(E183,$E$14:$F$19,2,FALSE)))</f>
        <v>#ISTLEER</v>
      </c>
      <c r="G183" s="35"/>
      <c r="H183" s="52"/>
      <c r="I183" s="35"/>
      <c r="J183" s="52">
        <f>J$168</f>
        <v>3</v>
      </c>
      <c r="K183" s="14"/>
    </row>
    <row r="184" spans="2:11" ht="13.5" customHeight="1" thickBot="1">
      <c r="B184" s="13"/>
      <c r="C184" s="1"/>
      <c r="D184" s="1" t="s">
        <v>162</v>
      </c>
      <c r="E184" s="54"/>
      <c r="F184" s="44" t="str">
        <f>IF(ISBLANK(E184),"#ISTLEER",IF(E184="Nicht relevant","-",VLOOKUP(E184,$E$14:$F$19,2,FALSE)))</f>
        <v>#ISTLEER</v>
      </c>
      <c r="G184" s="35"/>
      <c r="H184" s="54"/>
      <c r="I184" s="49"/>
      <c r="J184" s="54">
        <f>J$168</f>
        <v>3</v>
      </c>
      <c r="K184" s="14"/>
    </row>
    <row r="185" spans="2:11" ht="13.5" customHeight="1">
      <c r="B185" s="13"/>
      <c r="C185" s="1"/>
      <c r="D185" s="1"/>
      <c r="E185" s="1"/>
      <c r="F185" s="44"/>
      <c r="G185" s="35"/>
      <c r="H185" s="35"/>
      <c r="I185" s="35"/>
      <c r="J185" s="35"/>
      <c r="K185" s="14"/>
    </row>
    <row r="186" spans="2:11" ht="13.5" customHeight="1">
      <c r="B186" s="13"/>
      <c r="C186" s="1"/>
      <c r="D186" s="1"/>
      <c r="E186" s="44" t="s">
        <v>7</v>
      </c>
      <c r="F186" s="48" t="str">
        <f>IF(COUNTIF(F170:F184,"#ISTLEER")&gt;=1,"#UNVOLLST",AVERAGE(F169,F173,F178,F182))</f>
        <v>#UNVOLLST</v>
      </c>
      <c r="G186" s="35"/>
      <c r="H186" s="35"/>
      <c r="I186" s="44" t="s">
        <v>7</v>
      </c>
      <c r="J186" s="48" t="e">
        <f>AVERAGE(J169,J173,J178,J182)</f>
        <v>#NAME?</v>
      </c>
      <c r="K186" s="14"/>
    </row>
    <row r="187" spans="2:11" ht="13.5" customHeight="1" thickBot="1">
      <c r="B187" s="15"/>
      <c r="C187" s="16"/>
      <c r="D187" s="16"/>
      <c r="E187" s="16"/>
      <c r="F187" s="45"/>
      <c r="G187" s="36"/>
      <c r="H187" s="36"/>
      <c r="I187" s="36"/>
      <c r="J187" s="36"/>
      <c r="K187" s="17"/>
    </row>
    <row r="188" ht="13.5" customHeight="1"/>
    <row r="189" ht="13.5" customHeight="1"/>
    <row r="190" ht="13.5" customHeight="1">
      <c r="C190" s="6"/>
    </row>
    <row r="191" ht="13.5" customHeight="1">
      <c r="C191" s="6"/>
    </row>
    <row r="192" ht="13.5" customHeight="1">
      <c r="C192" s="6"/>
    </row>
    <row r="193" spans="2:12" s="3" customFormat="1" ht="13.5" customHeight="1">
      <c r="B193" s="2"/>
      <c r="C193" s="2"/>
      <c r="L193" s="4"/>
    </row>
    <row r="194" spans="2:12" s="3" customFormat="1" ht="13.5" customHeight="1">
      <c r="B194" s="2"/>
      <c r="C194" s="2"/>
      <c r="L194" s="4"/>
    </row>
    <row r="195" spans="2:12" s="3" customFormat="1" ht="13.5" customHeight="1">
      <c r="B195" s="2"/>
      <c r="C195" s="2"/>
      <c r="L195" s="4"/>
    </row>
    <row r="196" spans="2:12" s="3" customFormat="1" ht="13.5" customHeight="1">
      <c r="B196" s="2"/>
      <c r="C196" s="2"/>
      <c r="L196" s="4"/>
    </row>
    <row r="197" spans="2:12" s="3" customFormat="1" ht="13.5" customHeight="1">
      <c r="B197" s="2"/>
      <c r="C197" s="2"/>
      <c r="L197" s="4"/>
    </row>
    <row r="198" spans="2:12" s="3" customFormat="1" ht="13.5" customHeight="1">
      <c r="B198" s="2"/>
      <c r="C198" s="2"/>
      <c r="L198" s="4"/>
    </row>
    <row r="203" ht="12.75">
      <c r="E203" s="3"/>
    </row>
    <row r="204" ht="12.75">
      <c r="E204" s="3"/>
    </row>
    <row r="205" ht="12.75">
      <c r="E205" s="3"/>
    </row>
    <row r="206" ht="12.75">
      <c r="E206" s="3"/>
    </row>
    <row r="207" ht="12.75">
      <c r="E207" s="3"/>
    </row>
    <row r="208" ht="12.75">
      <c r="E208" s="3"/>
    </row>
  </sheetData>
  <sheetProtection/>
  <conditionalFormatting sqref="J182 J186 J159 J163 J169 J173 J178 J155 J115 J121 J127 J133 J137 J143 J149 J94 J89 J98 J102 J108 J78 J67 J44 J53 J59 F1:F65536 D25:D26 J72 J83">
    <cfRule type="cellIs" priority="1" dxfId="0" operator="equal" stopIfTrue="1">
      <formula>"#NV"</formula>
    </cfRule>
  </conditionalFormatting>
  <dataValidations count="6">
    <dataValidation type="list" allowBlank="1" showInputMessage="1" showErrorMessage="1" sqref="D159">
      <formula1>$D$160:$D$163</formula1>
    </dataValidation>
    <dataValidation type="list" allowBlank="1" showInputMessage="1" showErrorMessage="1" sqref="E183:E184 E174:E176 E170:E171 E160:E161 E179:E180 E79:E81 E150:E153 E109:E113 E122:E125 E90:E92 E95:E96 E99:E100 E128:E131 E54:E57 E116:E119 E134:E135 E144:E147 E60:E65 E156:E157 E68:E70 E45:E51">
      <formula1>$E$12:$E$19</formula1>
    </dataValidation>
    <dataValidation type="list" allowBlank="1" showInputMessage="1" showErrorMessage="1" sqref="J183:J184 J174:J176 J179:J180 J170:J171 J160:J161 J79:J81 J150:J153 J109:J113 J68:J70 J122:J125 J95:J96 J90:J92 J99:J100 J128:J131 J54:J57 J116:J119 J134:J135 J144:J147 J60:J65 J156:J157 J45:J51">
      <formula1>$J$13:$J$19</formula1>
    </dataValidation>
    <dataValidation type="list" allowBlank="1" showInputMessage="1" showErrorMessage="1" sqref="D121">
      <formula1>#REF!</formula1>
    </dataValidation>
    <dataValidation type="list" allowBlank="1" showInputMessage="1" showErrorMessage="1" sqref="D127">
      <formula1>$D$128:$D$132</formula1>
    </dataValidation>
    <dataValidation type="list" allowBlank="1" showInputMessage="1" showErrorMessage="1" sqref="D108">
      <formula1>$D$109:$D$115</formula1>
    </dataValidation>
  </dataValidations>
  <hyperlinks>
    <hyperlink ref="D25" r:id="rId1" display="http://www.ech.ch/vechweb/page?p=dossier&amp;documentNumber=eCH-0107&amp;documentVersion=1.00"/>
    <hyperlink ref="D24" r:id="rId2" display="http://www.ech.ch/vechweb/page?p=page&amp;site=/Gremien/Fachgruppen/IAM/Dokumente"/>
    <hyperlink ref="D23" r:id="rId3" display="http://www.isaca.org/Knowledge-Center/cobit/Documents/CobiT_4.1.pdf"/>
    <hyperlink ref="D22" r:id="rId4" display="http://www.isaca.org/Journal/Past-Issues/2003/Volume-3/Documents/jpdf033-COBITMaturityModel.pdf"/>
    <hyperlink ref="D26" r:id="rId5" display="http://www.ech.ch/share/page/site/IAM/documentlibrary#filter=path|%2F03%2520Ergebnisse%2FeCH-0170%2F1.0&amp;page=1 "/>
  </hyperlinks>
  <printOptions/>
  <pageMargins left="0.7" right="0.7" top="0.75" bottom="0.75" header="0.3" footer="0.3"/>
  <pageSetup horizontalDpi="600" verticalDpi="600" orientation="landscape" paperSize="9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9"/>
  <sheetViews>
    <sheetView zoomScalePageLayoutView="0" workbookViewId="0" topLeftCell="A1">
      <selection activeCell="B5" sqref="B5"/>
    </sheetView>
  </sheetViews>
  <sheetFormatPr defaultColWidth="10.75390625" defaultRowHeight="12.75"/>
  <cols>
    <col min="1" max="1" width="2.375" style="3" customWidth="1"/>
    <col min="2" max="2" width="27.625" style="3" customWidth="1"/>
    <col min="3" max="3" width="16.00390625" style="4" customWidth="1"/>
    <col min="4" max="4" width="16.00390625" style="3" customWidth="1"/>
    <col min="5" max="16384" width="10.75390625" style="3" customWidth="1"/>
  </cols>
  <sheetData>
    <row r="2" spans="2:3" ht="12.75">
      <c r="B2" s="6" t="s">
        <v>31</v>
      </c>
      <c r="C2" s="6"/>
    </row>
    <row r="3" spans="2:3" ht="12.75">
      <c r="B3" s="5" t="s">
        <v>30</v>
      </c>
      <c r="C3" s="5"/>
    </row>
    <row r="4" spans="2:3" ht="12.75">
      <c r="B4" s="5" t="s">
        <v>55</v>
      </c>
      <c r="C4" s="5"/>
    </row>
    <row r="5" spans="2:3" ht="12.75">
      <c r="B5" s="8" t="str">
        <f>Fragebogen!C4</f>
        <v>V1.0, 22.07.2013</v>
      </c>
      <c r="C5" s="8"/>
    </row>
    <row r="7" spans="2:3" s="9" customFormat="1" ht="15">
      <c r="B7" s="23" t="s">
        <v>56</v>
      </c>
      <c r="C7" s="24"/>
    </row>
    <row r="9" ht="12.75">
      <c r="B9" s="3">
        <f>IF(ISBLANK(Fragebogen!D32),"",Fragebogen!D32)</f>
      </c>
    </row>
    <row r="11" ht="12.75">
      <c r="D11" s="4"/>
    </row>
    <row r="12" spans="2:4" s="31" customFormat="1" ht="12.75">
      <c r="B12" s="25" t="s">
        <v>57</v>
      </c>
      <c r="C12" s="26" t="s">
        <v>53</v>
      </c>
      <c r="D12" s="26" t="s">
        <v>54</v>
      </c>
    </row>
    <row r="13" ht="6" customHeight="1">
      <c r="D13" s="4"/>
    </row>
    <row r="14" spans="2:4" ht="12.75">
      <c r="B14" s="27" t="s">
        <v>58</v>
      </c>
      <c r="C14" s="28" t="str">
        <f>Fragebogen!F72</f>
        <v>#UNVOLLST</v>
      </c>
      <c r="D14" s="28" t="e">
        <f>Fragebogen!J72</f>
        <v>#NAME?</v>
      </c>
    </row>
    <row r="15" spans="2:4" ht="12.75">
      <c r="B15" s="27" t="s">
        <v>59</v>
      </c>
      <c r="C15" s="28" t="str">
        <f>Fragebogen!F83</f>
        <v>#UNVOLLST</v>
      </c>
      <c r="D15" s="28" t="e">
        <f>Fragebogen!J83</f>
        <v>#NAME?</v>
      </c>
    </row>
    <row r="16" spans="2:4" ht="12.75">
      <c r="B16" s="27" t="s">
        <v>60</v>
      </c>
      <c r="C16" s="28" t="str">
        <f>Fragebogen!F102</f>
        <v>#UNVOLLST</v>
      </c>
      <c r="D16" s="28" t="e">
        <f>Fragebogen!J102</f>
        <v>#NAME?</v>
      </c>
    </row>
    <row r="17" spans="2:4" ht="12.75">
      <c r="B17" s="27" t="s">
        <v>61</v>
      </c>
      <c r="C17" s="28" t="str">
        <f>Fragebogen!F137</f>
        <v>#UNVOLLST</v>
      </c>
      <c r="D17" s="28" t="e">
        <f>Fragebogen!J137</f>
        <v>#NAME?</v>
      </c>
    </row>
    <row r="18" spans="2:4" ht="12.75">
      <c r="B18" s="27" t="s">
        <v>62</v>
      </c>
      <c r="C18" s="28" t="str">
        <f>Fragebogen!F163</f>
        <v>#UNVOLLST</v>
      </c>
      <c r="D18" s="28" t="e">
        <f>Fragebogen!J163</f>
        <v>#NAME?</v>
      </c>
    </row>
    <row r="19" spans="2:4" ht="12.75">
      <c r="B19" s="27" t="s">
        <v>63</v>
      </c>
      <c r="C19" s="28" t="str">
        <f>Fragebogen!F186</f>
        <v>#UNVOLLST</v>
      </c>
      <c r="D19" s="28" t="e">
        <f>Fragebogen!J186</f>
        <v>#NAME?</v>
      </c>
    </row>
  </sheetData>
  <sheetProtection/>
  <printOptions/>
  <pageMargins left="0.7500000000000001" right="0.7500000000000001" top="1" bottom="1" header="0.5" footer="0.5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 Kienholz</dc:creator>
  <cp:keywords/>
  <dc:description/>
  <cp:lastModifiedBy>Hans Häni</cp:lastModifiedBy>
  <cp:lastPrinted>2013-05-31T09:15:46Z</cp:lastPrinted>
  <dcterms:created xsi:type="dcterms:W3CDTF">2012-05-15T08:38:37Z</dcterms:created>
  <dcterms:modified xsi:type="dcterms:W3CDTF">2013-07-22T12:03:06Z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